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90" windowHeight="7290" activeTab="0"/>
  </bookViews>
  <sheets>
    <sheet name="PROVIN95" sheetId="1" r:id="rId1"/>
  </sheets>
  <definedNames>
    <definedName name="_Regression_Int" localSheetId="0" hidden="1">1</definedName>
    <definedName name="_xlnm.Print_Area" localSheetId="0">'PROVIN95'!#REF!</definedName>
    <definedName name="Print_Area_MI">'PROVIN95'!#REF!</definedName>
  </definedNames>
  <calcPr fullCalcOnLoad="1"/>
</workbook>
</file>

<file path=xl/sharedStrings.xml><?xml version="1.0" encoding="utf-8"?>
<sst xmlns="http://schemas.openxmlformats.org/spreadsheetml/2006/main" count="726" uniqueCount="63">
  <si>
    <t>Forza Italia</t>
  </si>
  <si>
    <t>Forza Italia-Polo Popolare</t>
  </si>
  <si>
    <t>Forza Italia-Ccd</t>
  </si>
  <si>
    <t>Forza Italia-Ppi</t>
  </si>
  <si>
    <t>Forza Italia-fed.-lib</t>
  </si>
  <si>
    <t>Fi-Ppi-Ccd-An</t>
  </si>
  <si>
    <t>An</t>
  </si>
  <si>
    <t>Ccd</t>
  </si>
  <si>
    <t>Ppi</t>
  </si>
  <si>
    <t>An-Unione Umbria-Cpa</t>
  </si>
  <si>
    <t>Lega nord</t>
  </si>
  <si>
    <t>Lega Italia federale</t>
  </si>
  <si>
    <t>Pds</t>
  </si>
  <si>
    <t>Pds-Altre</t>
  </si>
  <si>
    <t>Progressisti</t>
  </si>
  <si>
    <t>Popolari</t>
  </si>
  <si>
    <t>Patto democratici</t>
  </si>
  <si>
    <t>Popolari-Patto dem.</t>
  </si>
  <si>
    <t>Pri</t>
  </si>
  <si>
    <t>Socialdemocrazia</t>
  </si>
  <si>
    <t>Soc-Fed lab-Pri</t>
  </si>
  <si>
    <t>Pannella riformatori</t>
  </si>
  <si>
    <t>Centro sinistra</t>
  </si>
  <si>
    <t>Centro</t>
  </si>
  <si>
    <t>Centro destra</t>
  </si>
  <si>
    <t>Altre liste verdi</t>
  </si>
  <si>
    <t xml:space="preserve">Liste civiche </t>
  </si>
  <si>
    <t>Altre liste</t>
  </si>
  <si>
    <t>Totale</t>
  </si>
  <si>
    <t>Elettori</t>
  </si>
  <si>
    <t>Votanti (23 aprile)</t>
  </si>
  <si>
    <t>Voti validi</t>
  </si>
  <si>
    <t>Voti non validi</t>
  </si>
  <si>
    <t>Schede bianche</t>
  </si>
  <si>
    <t>Piemonte</t>
  </si>
  <si>
    <t>-</t>
  </si>
  <si>
    <t>Lombardia</t>
  </si>
  <si>
    <t>Veneto</t>
  </si>
  <si>
    <t>Friuli-V.G.</t>
  </si>
  <si>
    <t>Liguria</t>
  </si>
  <si>
    <t>Emilia-R.</t>
  </si>
  <si>
    <t>Toscana</t>
  </si>
  <si>
    <t>Umbria</t>
  </si>
  <si>
    <t>Marche</t>
  </si>
  <si>
    <t>Lazio</t>
  </si>
  <si>
    <t>Abruzzi</t>
  </si>
  <si>
    <t>Molise</t>
  </si>
  <si>
    <t>Campania</t>
  </si>
  <si>
    <t>Puglia</t>
  </si>
  <si>
    <t>Basilicata</t>
  </si>
  <si>
    <t>Calabria</t>
  </si>
  <si>
    <t>Sardegna</t>
  </si>
  <si>
    <t xml:space="preserve">Fonte: </t>
  </si>
  <si>
    <t>Ministero dell'Interno, Direzione generale dell'Amministrazione civile, Direzione centrale per i servizi elettorali.</t>
  </si>
  <si>
    <t>Partecipazione elettorale e voti validi (valori assoluti)</t>
  </si>
  <si>
    <t>Mov. soc. tricolore</t>
  </si>
  <si>
    <t>Partecipazione elettorale e voti validi (valori percentuali)</t>
  </si>
  <si>
    <t>Mov. Soc. tricolore</t>
  </si>
  <si>
    <t>Elezione dei Consigli Provinciali  - del 23 aprile e del 7 maggio 1995</t>
  </si>
  <si>
    <t>Liste autonomi.</t>
  </si>
  <si>
    <t>Federaz. laburista</t>
  </si>
  <si>
    <t>Federaz. dei Verdi</t>
  </si>
  <si>
    <t>Rifondaz. comunista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</si>
</sst>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Lit.&quot;\ #,##0;\-&quot;Lit.&quot;\ #,##0"/>
    <numFmt numFmtId="165" formatCode="&quot;Lit.&quot;\ #,##0;[Red]\-&quot;Lit.&quot;\ #,##0"/>
    <numFmt numFmtId="166" formatCode="&quot;Lit.&quot;\ #,##0.00;\-&quot;Lit.&quot;\ #,##0.00"/>
    <numFmt numFmtId="167" formatCode="&quot;Lit.&quot;\ #,##0.00;[Red]\-&quot;Lit.&quot;\ #,##0.00"/>
    <numFmt numFmtId="168" formatCode="_-&quot;Lit.&quot;\ * #,##0_-;\-&quot;Lit.&quot;\ * #,##0_-;_-&quot;Lit.&quot;\ * &quot;-&quot;_-;_-@_-"/>
    <numFmt numFmtId="169" formatCode="_-&quot;Lit.&quot;\ * #,##0.00_-;\-&quot;Lit.&quot;\ * #,##0.00_-;_-&quot;Lit.&quot;\ * &quot;-&quot;??_-;_-@_-"/>
    <numFmt numFmtId="170" formatCode="General_)"/>
    <numFmt numFmtId="171" formatCode="0_)"/>
    <numFmt numFmtId="172" formatCode="0.0%"/>
    <numFmt numFmtId="173" formatCode="0.0"/>
  </numFmts>
  <fonts count="11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Courie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</cellStyleXfs>
  <cellXfs count="26">
    <xf numFmtId="170" fontId="0" fillId="0" borderId="0" xfId="0" applyAlignment="1">
      <alignment/>
    </xf>
    <xf numFmtId="170" fontId="6" fillId="0" borderId="0" xfId="0" applyFont="1" applyAlignment="1">
      <alignment/>
    </xf>
    <xf numFmtId="170" fontId="6" fillId="0" borderId="0" xfId="0" applyFont="1" applyAlignment="1">
      <alignment horizontal="right"/>
    </xf>
    <xf numFmtId="170" fontId="7" fillId="0" borderId="0" xfId="0" applyFont="1" applyAlignment="1" applyProtection="1">
      <alignment horizontal="left"/>
      <protection/>
    </xf>
    <xf numFmtId="170" fontId="6" fillId="0" borderId="0" xfId="0" applyFont="1" applyAlignment="1" applyProtection="1">
      <alignment/>
      <protection/>
    </xf>
    <xf numFmtId="3" fontId="6" fillId="0" borderId="0" xfId="0" applyNumberFormat="1" applyFont="1" applyAlignment="1" applyProtection="1">
      <alignment/>
      <protection/>
    </xf>
    <xf numFmtId="3" fontId="6" fillId="0" borderId="0" xfId="0" applyNumberFormat="1" applyFont="1" applyAlignment="1">
      <alignment/>
    </xf>
    <xf numFmtId="170" fontId="7" fillId="0" borderId="0" xfId="0" applyFont="1" applyAlignment="1">
      <alignment/>
    </xf>
    <xf numFmtId="170" fontId="8" fillId="0" borderId="0" xfId="0" applyFont="1" applyAlignment="1">
      <alignment/>
    </xf>
    <xf numFmtId="170" fontId="9" fillId="0" borderId="0" xfId="0" applyFont="1" applyAlignment="1">
      <alignment/>
    </xf>
    <xf numFmtId="170" fontId="5" fillId="0" borderId="1" xfId="0" applyFont="1" applyBorder="1" applyAlignment="1">
      <alignment horizontal="left" vertical="center" wrapText="1"/>
    </xf>
    <xf numFmtId="3" fontId="5" fillId="0" borderId="0" xfId="0" applyNumberFormat="1" applyFont="1" applyAlignment="1" applyProtection="1">
      <alignment horizontal="left"/>
      <protection/>
    </xf>
    <xf numFmtId="3" fontId="5" fillId="0" borderId="2" xfId="0" applyNumberFormat="1" applyFont="1" applyBorder="1" applyAlignment="1" applyProtection="1">
      <alignment horizontal="left"/>
      <protection/>
    </xf>
    <xf numFmtId="170" fontId="5" fillId="0" borderId="0" xfId="0" applyFont="1" applyAlignment="1">
      <alignment/>
    </xf>
    <xf numFmtId="170" fontId="5" fillId="0" borderId="1" xfId="0" applyFont="1" applyBorder="1" applyAlignment="1" applyProtection="1">
      <alignment horizontal="centerContinuous" wrapText="1"/>
      <protection/>
    </xf>
    <xf numFmtId="170" fontId="5" fillId="0" borderId="1" xfId="0" applyFont="1" applyBorder="1" applyAlignment="1">
      <alignment horizontal="centerContinuous" wrapText="1"/>
    </xf>
    <xf numFmtId="170" fontId="6" fillId="0" borderId="1" xfId="0" applyFont="1" applyBorder="1" applyAlignment="1">
      <alignment horizontal="right"/>
    </xf>
    <xf numFmtId="3" fontId="6" fillId="0" borderId="0" xfId="0" applyNumberFormat="1" applyFont="1" applyAlignment="1" applyProtection="1">
      <alignment horizontal="right" indent="1"/>
      <protection/>
    </xf>
    <xf numFmtId="173" fontId="6" fillId="0" borderId="0" xfId="0" applyNumberFormat="1" applyFont="1" applyAlignment="1">
      <alignment horizontal="right" indent="1"/>
    </xf>
    <xf numFmtId="3" fontId="6" fillId="0" borderId="0" xfId="0" applyNumberFormat="1" applyFont="1" applyAlignment="1">
      <alignment horizontal="right" indent="1"/>
    </xf>
    <xf numFmtId="3" fontId="6" fillId="0" borderId="2" xfId="0" applyNumberFormat="1" applyFont="1" applyBorder="1" applyAlignment="1">
      <alignment horizontal="right" indent="1"/>
    </xf>
    <xf numFmtId="3" fontId="6" fillId="0" borderId="2" xfId="0" applyNumberFormat="1" applyFont="1" applyBorder="1" applyAlignment="1" applyProtection="1">
      <alignment horizontal="right" indent="1"/>
      <protection/>
    </xf>
    <xf numFmtId="173" fontId="6" fillId="0" borderId="0" xfId="0" applyNumberFormat="1" applyFont="1" applyAlignment="1">
      <alignment horizontal="right" indent="2"/>
    </xf>
    <xf numFmtId="173" fontId="6" fillId="0" borderId="2" xfId="0" applyNumberFormat="1" applyFont="1" applyBorder="1" applyAlignment="1">
      <alignment horizontal="right" indent="2"/>
    </xf>
    <xf numFmtId="170" fontId="6" fillId="0" borderId="0" xfId="0" applyFont="1" applyAlignment="1">
      <alignment horizontal="right" indent="2"/>
    </xf>
    <xf numFmtId="170" fontId="6" fillId="0" borderId="2" xfId="0" applyFont="1" applyBorder="1" applyAlignment="1">
      <alignment horizontal="right" indent="2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C47"/>
  <sheetViews>
    <sheetView tabSelected="1" workbookViewId="0" topLeftCell="A1">
      <selection activeCell="A30" sqref="A30"/>
    </sheetView>
  </sheetViews>
  <sheetFormatPr defaultColWidth="9.625" defaultRowHeight="12.75"/>
  <cols>
    <col min="1" max="1" width="13.625" style="1" customWidth="1"/>
    <col min="2" max="34" width="8.625" style="2" customWidth="1"/>
    <col min="35" max="38" width="9.125" style="2" customWidth="1"/>
    <col min="39" max="40" width="8.625" style="2" customWidth="1"/>
    <col min="41" max="57" width="9.625" style="1" customWidth="1"/>
    <col min="58" max="58" width="11.625" style="1" customWidth="1"/>
    <col min="59" max="16384" width="9.625" style="1" customWidth="1"/>
  </cols>
  <sheetData>
    <row r="1" ht="18.75">
      <c r="A1" s="9" t="s">
        <v>58</v>
      </c>
    </row>
    <row r="2" ht="12" customHeight="1">
      <c r="A2" s="8"/>
    </row>
    <row r="3" ht="12" customHeight="1">
      <c r="A3" s="8"/>
    </row>
    <row r="4" ht="12" customHeight="1">
      <c r="A4" s="3" t="s">
        <v>54</v>
      </c>
    </row>
    <row r="5" spans="1:40" ht="39" customHeight="1">
      <c r="A5" s="10"/>
      <c r="B5" s="14" t="s">
        <v>0</v>
      </c>
      <c r="C5" s="15" t="s">
        <v>1</v>
      </c>
      <c r="D5" s="15" t="s">
        <v>2</v>
      </c>
      <c r="E5" s="15" t="s">
        <v>3</v>
      </c>
      <c r="F5" s="15" t="s">
        <v>4</v>
      </c>
      <c r="G5" s="15" t="s">
        <v>5</v>
      </c>
      <c r="H5" s="15" t="s">
        <v>6</v>
      </c>
      <c r="I5" s="15" t="s">
        <v>7</v>
      </c>
      <c r="J5" s="15" t="s">
        <v>8</v>
      </c>
      <c r="K5" s="15" t="s">
        <v>9</v>
      </c>
      <c r="L5" s="15" t="s">
        <v>10</v>
      </c>
      <c r="M5" s="15" t="s">
        <v>11</v>
      </c>
      <c r="N5" s="15" t="s">
        <v>12</v>
      </c>
      <c r="O5" s="15" t="s">
        <v>13</v>
      </c>
      <c r="P5" s="15" t="s">
        <v>62</v>
      </c>
      <c r="Q5" s="15" t="s">
        <v>61</v>
      </c>
      <c r="R5" s="15" t="s">
        <v>14</v>
      </c>
      <c r="S5" s="15" t="s">
        <v>15</v>
      </c>
      <c r="T5" s="15" t="s">
        <v>16</v>
      </c>
      <c r="U5" s="15" t="s">
        <v>17</v>
      </c>
      <c r="V5" s="15" t="s">
        <v>18</v>
      </c>
      <c r="W5" s="15" t="s">
        <v>60</v>
      </c>
      <c r="X5" s="15" t="s">
        <v>19</v>
      </c>
      <c r="Y5" s="15" t="s">
        <v>20</v>
      </c>
      <c r="Z5" s="15" t="s">
        <v>21</v>
      </c>
      <c r="AA5" s="15" t="s">
        <v>22</v>
      </c>
      <c r="AB5" s="15" t="s">
        <v>23</v>
      </c>
      <c r="AC5" s="15" t="s">
        <v>24</v>
      </c>
      <c r="AD5" s="15" t="s">
        <v>55</v>
      </c>
      <c r="AE5" s="15" t="s">
        <v>25</v>
      </c>
      <c r="AF5" s="15" t="s">
        <v>59</v>
      </c>
      <c r="AG5" s="15" t="s">
        <v>26</v>
      </c>
      <c r="AH5" s="15" t="s">
        <v>27</v>
      </c>
      <c r="AI5" s="15" t="s">
        <v>28</v>
      </c>
      <c r="AJ5" s="14" t="s">
        <v>29</v>
      </c>
      <c r="AK5" s="14" t="s">
        <v>30</v>
      </c>
      <c r="AL5" s="14" t="s">
        <v>31</v>
      </c>
      <c r="AM5" s="14" t="s">
        <v>32</v>
      </c>
      <c r="AN5" s="14" t="s">
        <v>33</v>
      </c>
    </row>
    <row r="6" spans="1:55" s="6" customFormat="1" ht="12">
      <c r="A6" s="11" t="s">
        <v>34</v>
      </c>
      <c r="B6" s="17">
        <v>92971</v>
      </c>
      <c r="C6" s="17">
        <v>352338</v>
      </c>
      <c r="D6" s="17" t="s">
        <v>35</v>
      </c>
      <c r="E6" s="17">
        <v>63668</v>
      </c>
      <c r="F6" s="17" t="s">
        <v>35</v>
      </c>
      <c r="G6" s="17">
        <v>94382</v>
      </c>
      <c r="H6" s="17">
        <v>287416</v>
      </c>
      <c r="I6" s="17">
        <v>70802</v>
      </c>
      <c r="J6" s="17">
        <v>113073</v>
      </c>
      <c r="K6" s="18" t="s">
        <v>35</v>
      </c>
      <c r="L6" s="17">
        <v>288791</v>
      </c>
      <c r="M6" s="17" t="s">
        <v>35</v>
      </c>
      <c r="N6" s="17">
        <v>466601</v>
      </c>
      <c r="O6" s="17" t="s">
        <v>35</v>
      </c>
      <c r="P6" s="17">
        <v>267390</v>
      </c>
      <c r="Q6" s="17">
        <v>68929</v>
      </c>
      <c r="R6" s="17" t="s">
        <v>35</v>
      </c>
      <c r="S6" s="17">
        <v>115639</v>
      </c>
      <c r="T6" s="17">
        <v>76034</v>
      </c>
      <c r="U6" s="17">
        <v>22724</v>
      </c>
      <c r="V6" s="17" t="s">
        <v>35</v>
      </c>
      <c r="W6" s="17">
        <v>8022</v>
      </c>
      <c r="X6" s="17" t="s">
        <v>35</v>
      </c>
      <c r="Y6" s="17" t="s">
        <v>35</v>
      </c>
      <c r="Z6" s="17">
        <v>40391</v>
      </c>
      <c r="AA6" s="17">
        <v>32049</v>
      </c>
      <c r="AB6" s="17" t="s">
        <v>35</v>
      </c>
      <c r="AC6" s="17" t="s">
        <v>35</v>
      </c>
      <c r="AD6" s="17" t="s">
        <v>35</v>
      </c>
      <c r="AE6" s="17">
        <v>41485</v>
      </c>
      <c r="AF6" s="17" t="s">
        <v>35</v>
      </c>
      <c r="AG6" s="17" t="s">
        <v>35</v>
      </c>
      <c r="AH6" s="17">
        <f>10262+3388+22858+88394</f>
        <v>124902</v>
      </c>
      <c r="AI6" s="19">
        <f>SUM(B6:AH6)</f>
        <v>2627607</v>
      </c>
      <c r="AJ6" s="17">
        <v>3682963</v>
      </c>
      <c r="AK6" s="17">
        <v>3055119</v>
      </c>
      <c r="AL6" s="17">
        <f aca="true" t="shared" si="0" ref="AL6:AL23">AI6</f>
        <v>2627607</v>
      </c>
      <c r="AM6" s="19">
        <f>AK6-AL6</f>
        <v>427512</v>
      </c>
      <c r="AN6" s="17">
        <v>158556</v>
      </c>
      <c r="AO6" s="5"/>
      <c r="AP6" s="4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</row>
    <row r="7" spans="1:55" s="6" customFormat="1" ht="12">
      <c r="A7" s="11" t="s">
        <v>36</v>
      </c>
      <c r="B7" s="18" t="s">
        <v>35</v>
      </c>
      <c r="C7" s="17">
        <v>1255315</v>
      </c>
      <c r="D7" s="18" t="s">
        <v>35</v>
      </c>
      <c r="E7" s="18" t="s">
        <v>35</v>
      </c>
      <c r="F7" s="18" t="s">
        <v>35</v>
      </c>
      <c r="G7" s="18" t="s">
        <v>35</v>
      </c>
      <c r="H7" s="17">
        <v>444833</v>
      </c>
      <c r="I7" s="17">
        <v>66749</v>
      </c>
      <c r="J7" s="18" t="s">
        <v>35</v>
      </c>
      <c r="K7" s="18" t="s">
        <v>35</v>
      </c>
      <c r="L7" s="17">
        <v>803998</v>
      </c>
      <c r="M7" s="18" t="s">
        <v>35</v>
      </c>
      <c r="N7" s="17">
        <v>597114</v>
      </c>
      <c r="O7" s="17">
        <v>64119</v>
      </c>
      <c r="P7" s="17">
        <v>394074</v>
      </c>
      <c r="Q7" s="17">
        <v>137466</v>
      </c>
      <c r="R7" s="18" t="s">
        <v>35</v>
      </c>
      <c r="S7" s="17">
        <v>354675</v>
      </c>
      <c r="T7" s="17">
        <v>113667</v>
      </c>
      <c r="U7" s="17">
        <v>16109</v>
      </c>
      <c r="V7" s="18" t="s">
        <v>35</v>
      </c>
      <c r="W7" s="17">
        <v>20872</v>
      </c>
      <c r="X7" s="18" t="s">
        <v>35</v>
      </c>
      <c r="Y7" s="18" t="s">
        <v>35</v>
      </c>
      <c r="Z7" s="17">
        <v>82179</v>
      </c>
      <c r="AA7" s="18" t="s">
        <v>35</v>
      </c>
      <c r="AB7" s="18" t="s">
        <v>35</v>
      </c>
      <c r="AC7" s="18" t="s">
        <v>35</v>
      </c>
      <c r="AD7" s="17">
        <v>11777</v>
      </c>
      <c r="AE7" s="18" t="s">
        <v>35</v>
      </c>
      <c r="AF7" s="17">
        <v>36619</v>
      </c>
      <c r="AG7" s="18" t="s">
        <v>35</v>
      </c>
      <c r="AH7" s="17">
        <f>3964+4722+129683</f>
        <v>138369</v>
      </c>
      <c r="AI7" s="19">
        <f aca="true" t="shared" si="1" ref="AI7:AI15">SUM(B7:AH7)</f>
        <v>4537935</v>
      </c>
      <c r="AJ7" s="17">
        <v>6087838</v>
      </c>
      <c r="AK7" s="17">
        <v>5121978</v>
      </c>
      <c r="AL7" s="17">
        <f t="shared" si="0"/>
        <v>4537935</v>
      </c>
      <c r="AM7" s="19">
        <f aca="true" t="shared" si="2" ref="AM7:AM21">AK7-AL7</f>
        <v>584043</v>
      </c>
      <c r="AN7" s="17">
        <v>192624</v>
      </c>
      <c r="AO7" s="5"/>
      <c r="AP7" s="4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</row>
    <row r="8" spans="1:42" s="6" customFormat="1" ht="12">
      <c r="A8" s="11" t="s">
        <v>37</v>
      </c>
      <c r="B8" s="17">
        <v>114898</v>
      </c>
      <c r="C8" s="17">
        <v>153329</v>
      </c>
      <c r="D8" s="18" t="s">
        <v>35</v>
      </c>
      <c r="E8" s="18" t="s">
        <v>35</v>
      </c>
      <c r="F8" s="18" t="s">
        <v>35</v>
      </c>
      <c r="G8" s="17">
        <v>368095</v>
      </c>
      <c r="H8" s="17">
        <v>304240</v>
      </c>
      <c r="I8" s="17">
        <v>50173</v>
      </c>
      <c r="J8" s="17">
        <v>26046</v>
      </c>
      <c r="K8" s="18" t="s">
        <v>35</v>
      </c>
      <c r="L8" s="17">
        <v>462143</v>
      </c>
      <c r="M8" s="18" t="s">
        <v>35</v>
      </c>
      <c r="N8" s="17">
        <v>443920</v>
      </c>
      <c r="O8" s="18" t="s">
        <v>35</v>
      </c>
      <c r="P8" s="17">
        <v>164457</v>
      </c>
      <c r="Q8" s="17">
        <v>111236</v>
      </c>
      <c r="R8" s="18" t="s">
        <v>35</v>
      </c>
      <c r="S8" s="17">
        <v>293993</v>
      </c>
      <c r="T8" s="17">
        <v>114008</v>
      </c>
      <c r="U8" s="18" t="s">
        <v>35</v>
      </c>
      <c r="V8" s="18" t="s">
        <v>35</v>
      </c>
      <c r="W8" s="18" t="s">
        <v>35</v>
      </c>
      <c r="X8" s="18" t="s">
        <v>35</v>
      </c>
      <c r="Y8" s="17">
        <v>17255</v>
      </c>
      <c r="Z8" s="17">
        <v>39652</v>
      </c>
      <c r="AA8" s="17">
        <v>8658</v>
      </c>
      <c r="AB8" s="18" t="s">
        <v>35</v>
      </c>
      <c r="AC8" s="18" t="s">
        <v>35</v>
      </c>
      <c r="AD8" s="18" t="s">
        <v>35</v>
      </c>
      <c r="AE8" s="18" t="s">
        <v>35</v>
      </c>
      <c r="AF8" s="17">
        <v>4065</v>
      </c>
      <c r="AG8" s="18" t="s">
        <v>35</v>
      </c>
      <c r="AH8" s="17">
        <f>98072+25615</f>
        <v>123687</v>
      </c>
      <c r="AI8" s="19">
        <f t="shared" si="1"/>
        <v>2799855</v>
      </c>
      <c r="AJ8" s="17">
        <v>3769114</v>
      </c>
      <c r="AK8" s="17">
        <v>3211985</v>
      </c>
      <c r="AL8" s="17">
        <f t="shared" si="0"/>
        <v>2799855</v>
      </c>
      <c r="AM8" s="19">
        <f t="shared" si="2"/>
        <v>412130</v>
      </c>
      <c r="AN8" s="17">
        <v>144489</v>
      </c>
      <c r="AP8" s="4"/>
    </row>
    <row r="9" spans="1:42" s="6" customFormat="1" ht="12">
      <c r="A9" s="11" t="s">
        <v>38</v>
      </c>
      <c r="B9" s="18" t="s">
        <v>35</v>
      </c>
      <c r="C9" s="17">
        <v>72903</v>
      </c>
      <c r="D9" s="18" t="s">
        <v>35</v>
      </c>
      <c r="E9" s="18" t="s">
        <v>35</v>
      </c>
      <c r="F9" s="18" t="s">
        <v>35</v>
      </c>
      <c r="G9" s="18" t="s">
        <v>35</v>
      </c>
      <c r="H9" s="17">
        <v>39126</v>
      </c>
      <c r="I9" s="17">
        <v>9819</v>
      </c>
      <c r="J9" s="17">
        <v>52986</v>
      </c>
      <c r="K9" s="18" t="s">
        <v>35</v>
      </c>
      <c r="L9" s="17">
        <v>76238</v>
      </c>
      <c r="M9" s="18" t="s">
        <v>35</v>
      </c>
      <c r="N9" s="17">
        <v>50644</v>
      </c>
      <c r="O9" s="18" t="s">
        <v>35</v>
      </c>
      <c r="P9" s="17">
        <v>36408</v>
      </c>
      <c r="Q9" s="18" t="s">
        <v>35</v>
      </c>
      <c r="R9" s="18" t="s">
        <v>35</v>
      </c>
      <c r="S9" s="18" t="s">
        <v>35</v>
      </c>
      <c r="T9" s="17">
        <v>11217</v>
      </c>
      <c r="U9" s="18" t="s">
        <v>35</v>
      </c>
      <c r="V9" s="18" t="s">
        <v>35</v>
      </c>
      <c r="W9" s="18" t="s">
        <v>35</v>
      </c>
      <c r="X9" s="18" t="s">
        <v>35</v>
      </c>
      <c r="Y9" s="18" t="s">
        <v>35</v>
      </c>
      <c r="Z9" s="17">
        <v>4534</v>
      </c>
      <c r="AA9" s="17">
        <v>46700</v>
      </c>
      <c r="AB9" s="17">
        <v>21699</v>
      </c>
      <c r="AC9" s="17">
        <v>53919</v>
      </c>
      <c r="AD9" s="18" t="s">
        <v>35</v>
      </c>
      <c r="AE9" s="18" t="s">
        <v>35</v>
      </c>
      <c r="AF9" s="17">
        <v>18907</v>
      </c>
      <c r="AG9" s="17">
        <v>3502</v>
      </c>
      <c r="AH9" s="17">
        <f>6777</f>
        <v>6777</v>
      </c>
      <c r="AI9" s="19">
        <f t="shared" si="1"/>
        <v>505379</v>
      </c>
      <c r="AJ9" s="17">
        <v>729783</v>
      </c>
      <c r="AK9" s="17">
        <v>574229</v>
      </c>
      <c r="AL9" s="17">
        <f t="shared" si="0"/>
        <v>505379</v>
      </c>
      <c r="AM9" s="19">
        <f t="shared" si="2"/>
        <v>68850</v>
      </c>
      <c r="AN9" s="17">
        <v>22539</v>
      </c>
      <c r="AP9" s="4"/>
    </row>
    <row r="10" spans="1:42" s="6" customFormat="1" ht="12">
      <c r="A10" s="11" t="s">
        <v>39</v>
      </c>
      <c r="B10" s="18" t="s">
        <v>35</v>
      </c>
      <c r="C10" s="17">
        <v>49378</v>
      </c>
      <c r="D10" s="18" t="s">
        <v>35</v>
      </c>
      <c r="E10" s="18" t="s">
        <v>35</v>
      </c>
      <c r="F10" s="18" t="s">
        <v>35</v>
      </c>
      <c r="G10" s="17">
        <v>60806</v>
      </c>
      <c r="H10" s="17">
        <v>19211</v>
      </c>
      <c r="I10" s="18" t="s">
        <v>35</v>
      </c>
      <c r="J10" s="18" t="s">
        <v>35</v>
      </c>
      <c r="K10" s="18" t="s">
        <v>35</v>
      </c>
      <c r="L10" s="19">
        <v>28501</v>
      </c>
      <c r="M10" s="18" t="s">
        <v>35</v>
      </c>
      <c r="N10" s="17">
        <v>45176</v>
      </c>
      <c r="O10" s="17">
        <v>24314</v>
      </c>
      <c r="P10" s="17">
        <v>32651</v>
      </c>
      <c r="Q10" s="17">
        <v>12551</v>
      </c>
      <c r="R10" s="18" t="s">
        <v>35</v>
      </c>
      <c r="S10" s="18" t="s">
        <v>35</v>
      </c>
      <c r="T10" s="18" t="s">
        <v>35</v>
      </c>
      <c r="U10" s="17">
        <v>14605</v>
      </c>
      <c r="V10" s="17">
        <v>1179</v>
      </c>
      <c r="W10" s="18" t="s">
        <v>35</v>
      </c>
      <c r="X10" s="18" t="s">
        <v>35</v>
      </c>
      <c r="Y10" s="18" t="s">
        <v>35</v>
      </c>
      <c r="Z10" s="17">
        <v>2620</v>
      </c>
      <c r="AA10" s="18" t="s">
        <v>35</v>
      </c>
      <c r="AB10" s="18" t="s">
        <v>35</v>
      </c>
      <c r="AC10" s="18" t="s">
        <v>35</v>
      </c>
      <c r="AD10" s="18" t="s">
        <v>35</v>
      </c>
      <c r="AE10" s="18" t="s">
        <v>35</v>
      </c>
      <c r="AF10" s="18" t="s">
        <v>35</v>
      </c>
      <c r="AG10" s="18" t="s">
        <v>35</v>
      </c>
      <c r="AH10" s="17">
        <v>25477</v>
      </c>
      <c r="AI10" s="19">
        <f t="shared" si="1"/>
        <v>316469</v>
      </c>
      <c r="AJ10" s="17">
        <v>444984</v>
      </c>
      <c r="AK10" s="17">
        <v>364268</v>
      </c>
      <c r="AL10" s="17">
        <f t="shared" si="0"/>
        <v>316469</v>
      </c>
      <c r="AM10" s="19">
        <f t="shared" si="2"/>
        <v>47799</v>
      </c>
      <c r="AN10" s="17">
        <v>19195</v>
      </c>
      <c r="AP10" s="4"/>
    </row>
    <row r="11" spans="1:42" s="6" customFormat="1" ht="12">
      <c r="A11" s="11" t="s">
        <v>40</v>
      </c>
      <c r="B11" s="18" t="s">
        <v>35</v>
      </c>
      <c r="C11" s="18" t="s">
        <v>35</v>
      </c>
      <c r="D11" s="18" t="s">
        <v>35</v>
      </c>
      <c r="E11" s="18" t="s">
        <v>35</v>
      </c>
      <c r="F11" s="17">
        <v>36296</v>
      </c>
      <c r="G11" s="17">
        <v>166111</v>
      </c>
      <c r="H11" s="17">
        <v>82137</v>
      </c>
      <c r="I11" s="17">
        <v>8355</v>
      </c>
      <c r="J11" s="18" t="s">
        <v>35</v>
      </c>
      <c r="K11" s="18" t="s">
        <v>35</v>
      </c>
      <c r="L11" s="17">
        <v>106893</v>
      </c>
      <c r="M11" s="18" t="s">
        <v>35</v>
      </c>
      <c r="N11" s="17">
        <v>1045778</v>
      </c>
      <c r="O11" s="18" t="s">
        <v>35</v>
      </c>
      <c r="P11" s="17">
        <v>216966</v>
      </c>
      <c r="Q11" s="17">
        <v>86641</v>
      </c>
      <c r="R11" s="18" t="s">
        <v>35</v>
      </c>
      <c r="S11" s="17">
        <v>116611</v>
      </c>
      <c r="T11" s="17">
        <v>84485</v>
      </c>
      <c r="U11" s="18" t="s">
        <v>35</v>
      </c>
      <c r="V11" s="17">
        <v>17103</v>
      </c>
      <c r="W11" s="17">
        <v>4158</v>
      </c>
      <c r="X11" s="18" t="s">
        <v>35</v>
      </c>
      <c r="Y11" s="18" t="s">
        <v>35</v>
      </c>
      <c r="Z11" s="17">
        <v>55314</v>
      </c>
      <c r="AA11" s="17">
        <v>14421</v>
      </c>
      <c r="AB11" s="17">
        <v>42621</v>
      </c>
      <c r="AC11" s="18" t="s">
        <v>35</v>
      </c>
      <c r="AD11" s="18" t="s">
        <v>35</v>
      </c>
      <c r="AE11" s="18" t="s">
        <v>35</v>
      </c>
      <c r="AF11" s="17">
        <v>1080</v>
      </c>
      <c r="AG11" s="17">
        <v>217793</v>
      </c>
      <c r="AH11" s="17">
        <f>173628+11475</f>
        <v>185103</v>
      </c>
      <c r="AI11" s="19">
        <f t="shared" si="1"/>
        <v>2487866</v>
      </c>
      <c r="AJ11" s="17">
        <v>3106335</v>
      </c>
      <c r="AK11" s="17">
        <v>2738820</v>
      </c>
      <c r="AL11" s="17">
        <f t="shared" si="0"/>
        <v>2487866</v>
      </c>
      <c r="AM11" s="19">
        <f t="shared" si="2"/>
        <v>250954</v>
      </c>
      <c r="AN11" s="17">
        <v>103681</v>
      </c>
      <c r="AP11" s="4"/>
    </row>
    <row r="12" spans="1:42" s="6" customFormat="1" ht="12">
      <c r="A12" s="11" t="s">
        <v>41</v>
      </c>
      <c r="B12" s="18" t="s">
        <v>35</v>
      </c>
      <c r="C12" s="17">
        <v>265185</v>
      </c>
      <c r="D12" s="17">
        <v>41164</v>
      </c>
      <c r="E12" s="18" t="s">
        <v>35</v>
      </c>
      <c r="F12" s="18" t="s">
        <v>35</v>
      </c>
      <c r="G12" s="17">
        <v>53397</v>
      </c>
      <c r="H12" s="17">
        <v>207173</v>
      </c>
      <c r="I12" s="18" t="s">
        <v>35</v>
      </c>
      <c r="J12" s="17">
        <v>11994</v>
      </c>
      <c r="K12" s="18" t="s">
        <v>35</v>
      </c>
      <c r="L12" s="17">
        <v>3534</v>
      </c>
      <c r="M12" s="18" t="s">
        <v>35</v>
      </c>
      <c r="N12" s="17">
        <v>727425</v>
      </c>
      <c r="O12" s="18" t="s">
        <v>35</v>
      </c>
      <c r="P12" s="17">
        <v>240237</v>
      </c>
      <c r="Q12" s="17">
        <v>45829</v>
      </c>
      <c r="R12" s="18" t="s">
        <v>35</v>
      </c>
      <c r="S12" s="17">
        <v>39483</v>
      </c>
      <c r="T12" s="17">
        <v>38870</v>
      </c>
      <c r="U12" s="17">
        <v>19286</v>
      </c>
      <c r="V12" s="17">
        <v>10559</v>
      </c>
      <c r="W12" s="17">
        <v>26922</v>
      </c>
      <c r="X12" s="18" t="s">
        <v>35</v>
      </c>
      <c r="Y12" s="18" t="s">
        <v>35</v>
      </c>
      <c r="Z12" s="17">
        <v>34873</v>
      </c>
      <c r="AA12" s="17">
        <v>3587</v>
      </c>
      <c r="AB12" s="18" t="s">
        <v>35</v>
      </c>
      <c r="AC12" s="17">
        <v>44377</v>
      </c>
      <c r="AD12" s="18" t="s">
        <v>35</v>
      </c>
      <c r="AE12" s="18" t="s">
        <v>35</v>
      </c>
      <c r="AF12" s="17">
        <v>10827</v>
      </c>
      <c r="AG12" s="18" t="s">
        <v>35</v>
      </c>
      <c r="AH12" s="17">
        <f>110433+2580+36203+3705</f>
        <v>152921</v>
      </c>
      <c r="AI12" s="19">
        <f t="shared" si="1"/>
        <v>1977643</v>
      </c>
      <c r="AJ12" s="17">
        <v>2523295</v>
      </c>
      <c r="AK12" s="17">
        <v>2175336</v>
      </c>
      <c r="AL12" s="17">
        <f t="shared" si="0"/>
        <v>1977643</v>
      </c>
      <c r="AM12" s="19">
        <f t="shared" si="2"/>
        <v>197693</v>
      </c>
      <c r="AN12" s="17">
        <v>89414</v>
      </c>
      <c r="AP12" s="4"/>
    </row>
    <row r="13" spans="1:55" s="6" customFormat="1" ht="12">
      <c r="A13" s="11" t="s">
        <v>42</v>
      </c>
      <c r="B13" s="17">
        <v>82967</v>
      </c>
      <c r="C13" s="18" t="s">
        <v>35</v>
      </c>
      <c r="D13" s="18" t="s">
        <v>35</v>
      </c>
      <c r="E13" s="18" t="s">
        <v>35</v>
      </c>
      <c r="F13" s="18" t="s">
        <v>35</v>
      </c>
      <c r="G13" s="18" t="s">
        <v>35</v>
      </c>
      <c r="H13" s="18" t="s">
        <v>35</v>
      </c>
      <c r="I13" s="17">
        <v>10138</v>
      </c>
      <c r="J13" s="17">
        <v>28091</v>
      </c>
      <c r="K13" s="17">
        <v>91825</v>
      </c>
      <c r="L13" s="18" t="s">
        <v>35</v>
      </c>
      <c r="M13" s="18" t="s">
        <v>35</v>
      </c>
      <c r="N13" s="17">
        <v>200197</v>
      </c>
      <c r="O13" s="18" t="s">
        <v>35</v>
      </c>
      <c r="P13" s="17">
        <v>57080</v>
      </c>
      <c r="Q13" s="17">
        <v>10690</v>
      </c>
      <c r="R13" s="18" t="s">
        <v>35</v>
      </c>
      <c r="S13" s="18" t="s">
        <v>35</v>
      </c>
      <c r="T13" s="17">
        <v>20371</v>
      </c>
      <c r="U13" s="18" t="s">
        <v>35</v>
      </c>
      <c r="V13" s="17"/>
      <c r="W13" s="17">
        <v>14603</v>
      </c>
      <c r="X13" s="18" t="s">
        <v>35</v>
      </c>
      <c r="Y13" s="18" t="s">
        <v>35</v>
      </c>
      <c r="Z13" s="17">
        <v>5395</v>
      </c>
      <c r="AA13" s="18" t="s">
        <v>35</v>
      </c>
      <c r="AB13" s="18" t="s">
        <v>35</v>
      </c>
      <c r="AC13" s="18" t="s">
        <v>35</v>
      </c>
      <c r="AD13" s="18" t="s">
        <v>35</v>
      </c>
      <c r="AE13" s="18" t="s">
        <v>35</v>
      </c>
      <c r="AF13" s="18" t="s">
        <v>35</v>
      </c>
      <c r="AG13" s="18" t="s">
        <v>35</v>
      </c>
      <c r="AH13" s="17">
        <f>22611+853</f>
        <v>23464</v>
      </c>
      <c r="AI13" s="19">
        <f t="shared" si="1"/>
        <v>544821</v>
      </c>
      <c r="AJ13" s="17">
        <v>706444</v>
      </c>
      <c r="AK13" s="17">
        <v>604873</v>
      </c>
      <c r="AL13" s="17">
        <f t="shared" si="0"/>
        <v>544821</v>
      </c>
      <c r="AM13" s="19">
        <f t="shared" si="2"/>
        <v>60052</v>
      </c>
      <c r="AN13" s="17">
        <v>24571</v>
      </c>
      <c r="AO13" s="5"/>
      <c r="AP13" s="4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</row>
    <row r="14" spans="1:42" s="6" customFormat="1" ht="12">
      <c r="A14" s="11" t="s">
        <v>43</v>
      </c>
      <c r="B14" s="17">
        <v>72258</v>
      </c>
      <c r="C14" s="17">
        <v>44277</v>
      </c>
      <c r="D14" s="18" t="s">
        <v>35</v>
      </c>
      <c r="E14" s="18" t="s">
        <v>35</v>
      </c>
      <c r="F14" s="18" t="s">
        <v>35</v>
      </c>
      <c r="G14" s="18" t="s">
        <v>35</v>
      </c>
      <c r="H14" s="17">
        <v>96459</v>
      </c>
      <c r="I14" s="17">
        <v>20486</v>
      </c>
      <c r="J14" s="17">
        <v>50785</v>
      </c>
      <c r="K14" s="18" t="s">
        <v>35</v>
      </c>
      <c r="L14" s="17">
        <v>5727</v>
      </c>
      <c r="M14" s="18" t="s">
        <v>35</v>
      </c>
      <c r="N14" s="17">
        <v>192877</v>
      </c>
      <c r="O14" s="18" t="s">
        <v>35</v>
      </c>
      <c r="P14" s="17">
        <v>65864</v>
      </c>
      <c r="Q14" s="17">
        <v>19551</v>
      </c>
      <c r="R14" s="18" t="s">
        <v>35</v>
      </c>
      <c r="S14" s="17">
        <v>12961</v>
      </c>
      <c r="T14" s="17">
        <v>36101</v>
      </c>
      <c r="U14" s="18" t="s">
        <v>35</v>
      </c>
      <c r="V14" s="17">
        <v>7096</v>
      </c>
      <c r="W14" s="18" t="s">
        <v>35</v>
      </c>
      <c r="X14" s="18" t="s">
        <v>35</v>
      </c>
      <c r="Y14" s="18" t="s">
        <v>35</v>
      </c>
      <c r="Z14" s="17">
        <v>2328</v>
      </c>
      <c r="AA14" s="18" t="s">
        <v>35</v>
      </c>
      <c r="AB14" s="18" t="s">
        <v>35</v>
      </c>
      <c r="AC14" s="18" t="s">
        <v>35</v>
      </c>
      <c r="AD14" s="17">
        <v>6002</v>
      </c>
      <c r="AE14" s="18" t="s">
        <v>35</v>
      </c>
      <c r="AF14" s="18" t="s">
        <v>35</v>
      </c>
      <c r="AG14" s="18" t="s">
        <v>35</v>
      </c>
      <c r="AH14" s="17">
        <v>6339</v>
      </c>
      <c r="AI14" s="19">
        <f t="shared" si="1"/>
        <v>639111</v>
      </c>
      <c r="AJ14" s="17">
        <v>861009</v>
      </c>
      <c r="AK14" s="17">
        <v>728984</v>
      </c>
      <c r="AL14" s="17">
        <f t="shared" si="0"/>
        <v>639111</v>
      </c>
      <c r="AM14" s="19">
        <f t="shared" si="2"/>
        <v>89873</v>
      </c>
      <c r="AN14" s="17">
        <v>43520</v>
      </c>
      <c r="AP14" s="4"/>
    </row>
    <row r="15" spans="1:42" s="6" customFormat="1" ht="12">
      <c r="A15" s="11" t="s">
        <v>44</v>
      </c>
      <c r="B15" s="17">
        <v>519289</v>
      </c>
      <c r="C15" s="18" t="s">
        <v>35</v>
      </c>
      <c r="D15" s="18" t="s">
        <v>35</v>
      </c>
      <c r="E15" s="18" t="s">
        <v>35</v>
      </c>
      <c r="F15" s="18" t="s">
        <v>35</v>
      </c>
      <c r="G15" s="18" t="s">
        <v>35</v>
      </c>
      <c r="H15" s="17">
        <v>715551</v>
      </c>
      <c r="I15" s="17">
        <v>120112</v>
      </c>
      <c r="J15" s="17">
        <v>135527</v>
      </c>
      <c r="K15" s="18" t="s">
        <v>35</v>
      </c>
      <c r="L15" s="18" t="s">
        <v>35</v>
      </c>
      <c r="M15" s="17">
        <v>12752</v>
      </c>
      <c r="N15" s="17">
        <v>726581</v>
      </c>
      <c r="O15" s="18" t="s">
        <v>35</v>
      </c>
      <c r="P15" s="17">
        <v>245451</v>
      </c>
      <c r="Q15" s="17">
        <v>98357</v>
      </c>
      <c r="R15" s="18" t="s">
        <v>35</v>
      </c>
      <c r="S15" s="17">
        <v>118806</v>
      </c>
      <c r="T15" s="17">
        <v>90219</v>
      </c>
      <c r="U15" s="18" t="s">
        <v>35</v>
      </c>
      <c r="V15" s="17">
        <v>30912</v>
      </c>
      <c r="W15" s="18" t="s">
        <v>35</v>
      </c>
      <c r="X15" s="18" t="s">
        <v>35</v>
      </c>
      <c r="Y15" s="17">
        <v>35883</v>
      </c>
      <c r="Z15" s="17">
        <v>37040</v>
      </c>
      <c r="AA15" s="18" t="s">
        <v>35</v>
      </c>
      <c r="AB15" s="18" t="s">
        <v>35</v>
      </c>
      <c r="AC15" s="18" t="s">
        <v>35</v>
      </c>
      <c r="AD15" s="17">
        <v>44585</v>
      </c>
      <c r="AE15" s="17">
        <v>23961</v>
      </c>
      <c r="AF15" s="18" t="s">
        <v>35</v>
      </c>
      <c r="AG15" s="18" t="s">
        <v>35</v>
      </c>
      <c r="AH15" s="17">
        <f>32906+7157+3661+17868</f>
        <v>61592</v>
      </c>
      <c r="AI15" s="19">
        <f t="shared" si="1"/>
        <v>3016618</v>
      </c>
      <c r="AJ15" s="17">
        <v>4171483</v>
      </c>
      <c r="AK15" s="17">
        <v>3372056</v>
      </c>
      <c r="AL15" s="17">
        <f t="shared" si="0"/>
        <v>3016618</v>
      </c>
      <c r="AM15" s="19">
        <f t="shared" si="2"/>
        <v>355438</v>
      </c>
      <c r="AN15" s="17">
        <v>108366</v>
      </c>
      <c r="AP15" s="4"/>
    </row>
    <row r="16" spans="1:42" s="6" customFormat="1" ht="12">
      <c r="A16" s="11" t="s">
        <v>45</v>
      </c>
      <c r="B16" s="18" t="s">
        <v>35</v>
      </c>
      <c r="C16" s="17">
        <v>140539</v>
      </c>
      <c r="D16" s="18" t="s">
        <v>35</v>
      </c>
      <c r="E16" s="18" t="s">
        <v>35</v>
      </c>
      <c r="F16" s="18" t="s">
        <v>35</v>
      </c>
      <c r="G16" s="18" t="s">
        <v>35</v>
      </c>
      <c r="H16" s="17">
        <v>143102</v>
      </c>
      <c r="I16" s="17">
        <v>57323</v>
      </c>
      <c r="J16" s="17"/>
      <c r="K16" s="18" t="s">
        <v>35</v>
      </c>
      <c r="L16" s="18" t="s">
        <v>35</v>
      </c>
      <c r="M16" s="18" t="s">
        <v>35</v>
      </c>
      <c r="N16" s="17">
        <v>178263</v>
      </c>
      <c r="O16" s="18" t="s">
        <v>35</v>
      </c>
      <c r="P16" s="17">
        <v>68895</v>
      </c>
      <c r="Q16" s="17">
        <v>23500</v>
      </c>
      <c r="R16" s="18" t="s">
        <v>35</v>
      </c>
      <c r="S16" s="17">
        <v>61894</v>
      </c>
      <c r="T16" s="17">
        <v>51251</v>
      </c>
      <c r="U16" s="18" t="s">
        <v>35</v>
      </c>
      <c r="V16" s="18" t="s">
        <v>35</v>
      </c>
      <c r="W16" s="17">
        <v>1190</v>
      </c>
      <c r="X16" s="18" t="s">
        <v>35</v>
      </c>
      <c r="Y16" s="18" t="s">
        <v>35</v>
      </c>
      <c r="Z16" s="17">
        <v>18693</v>
      </c>
      <c r="AA16" s="18" t="s">
        <v>35</v>
      </c>
      <c r="AB16" s="18" t="s">
        <v>35</v>
      </c>
      <c r="AC16" s="18" t="s">
        <v>35</v>
      </c>
      <c r="AD16" s="17">
        <v>18204</v>
      </c>
      <c r="AE16" s="18" t="s">
        <v>35</v>
      </c>
      <c r="AF16" s="18" t="s">
        <v>35</v>
      </c>
      <c r="AG16" s="18" t="s">
        <v>35</v>
      </c>
      <c r="AH16" s="17">
        <f>1770+6965</f>
        <v>8735</v>
      </c>
      <c r="AI16" s="19">
        <f aca="true" t="shared" si="3" ref="AI16:AI21">SUM(B16:AH16)</f>
        <v>771589</v>
      </c>
      <c r="AJ16" s="17">
        <v>1156448</v>
      </c>
      <c r="AK16" s="17">
        <v>886808</v>
      </c>
      <c r="AL16" s="17">
        <f t="shared" si="0"/>
        <v>771589</v>
      </c>
      <c r="AM16" s="19">
        <f t="shared" si="2"/>
        <v>115219</v>
      </c>
      <c r="AN16" s="17">
        <v>47359</v>
      </c>
      <c r="AP16" s="4"/>
    </row>
    <row r="17" spans="1:42" s="6" customFormat="1" ht="12">
      <c r="A17" s="13" t="s">
        <v>46</v>
      </c>
      <c r="B17" s="17">
        <v>27857</v>
      </c>
      <c r="C17" s="18" t="s">
        <v>35</v>
      </c>
      <c r="D17" s="18" t="s">
        <v>35</v>
      </c>
      <c r="E17" s="18" t="s">
        <v>35</v>
      </c>
      <c r="F17" s="18" t="s">
        <v>35</v>
      </c>
      <c r="G17" s="18" t="s">
        <v>35</v>
      </c>
      <c r="H17" s="17">
        <v>31447</v>
      </c>
      <c r="I17" s="17">
        <v>18392</v>
      </c>
      <c r="J17" s="17">
        <v>14260</v>
      </c>
      <c r="K17" s="18" t="s">
        <v>35</v>
      </c>
      <c r="L17" s="18" t="s">
        <v>35</v>
      </c>
      <c r="M17" s="18" t="s">
        <v>35</v>
      </c>
      <c r="N17" s="17">
        <v>38282</v>
      </c>
      <c r="O17" s="18" t="s">
        <v>35</v>
      </c>
      <c r="P17" s="17">
        <v>13772</v>
      </c>
      <c r="Q17" s="17">
        <v>3253</v>
      </c>
      <c r="R17" s="18" t="s">
        <v>35</v>
      </c>
      <c r="S17" s="17">
        <v>20811</v>
      </c>
      <c r="T17" s="17">
        <v>18856</v>
      </c>
      <c r="U17" s="18" t="s">
        <v>35</v>
      </c>
      <c r="V17" s="18" t="s">
        <v>35</v>
      </c>
      <c r="W17" s="18" t="s">
        <v>35</v>
      </c>
      <c r="X17" s="18" t="s">
        <v>35</v>
      </c>
      <c r="Y17" s="18" t="s">
        <v>35</v>
      </c>
      <c r="Z17" s="18" t="s">
        <v>35</v>
      </c>
      <c r="AA17" s="18" t="s">
        <v>35</v>
      </c>
      <c r="AB17" s="18" t="s">
        <v>35</v>
      </c>
      <c r="AC17" s="18" t="s">
        <v>35</v>
      </c>
      <c r="AD17" s="18" t="s">
        <v>35</v>
      </c>
      <c r="AE17" s="18" t="s">
        <v>35</v>
      </c>
      <c r="AF17" s="18" t="s">
        <v>35</v>
      </c>
      <c r="AG17" s="18" t="s">
        <v>35</v>
      </c>
      <c r="AH17" s="17">
        <v>8266</v>
      </c>
      <c r="AI17" s="19">
        <f t="shared" si="3"/>
        <v>195196</v>
      </c>
      <c r="AJ17" s="17">
        <v>318775</v>
      </c>
      <c r="AK17" s="17">
        <v>230109</v>
      </c>
      <c r="AL17" s="17">
        <f t="shared" si="0"/>
        <v>195196</v>
      </c>
      <c r="AM17" s="19">
        <f t="shared" si="2"/>
        <v>34913</v>
      </c>
      <c r="AN17" s="17">
        <v>17195</v>
      </c>
      <c r="AP17" s="1"/>
    </row>
    <row r="18" spans="1:42" s="6" customFormat="1" ht="12">
      <c r="A18" s="11" t="s">
        <v>47</v>
      </c>
      <c r="B18" s="17">
        <v>295671</v>
      </c>
      <c r="C18" s="17">
        <v>142237</v>
      </c>
      <c r="D18" s="18" t="s">
        <v>35</v>
      </c>
      <c r="E18" s="18" t="s">
        <v>35</v>
      </c>
      <c r="F18" s="18" t="s">
        <v>35</v>
      </c>
      <c r="G18" s="18" t="s">
        <v>35</v>
      </c>
      <c r="H18" s="17">
        <v>409635</v>
      </c>
      <c r="I18" s="17">
        <v>199246</v>
      </c>
      <c r="J18" s="17">
        <v>117217</v>
      </c>
      <c r="K18" s="18" t="s">
        <v>35</v>
      </c>
      <c r="L18" s="18" t="s">
        <v>35</v>
      </c>
      <c r="M18" s="18" t="s">
        <v>35</v>
      </c>
      <c r="N18" s="17">
        <v>542041</v>
      </c>
      <c r="O18" s="18" t="s">
        <v>35</v>
      </c>
      <c r="P18" s="17">
        <v>205068</v>
      </c>
      <c r="Q18" s="17">
        <v>71456</v>
      </c>
      <c r="R18" s="18" t="s">
        <v>35</v>
      </c>
      <c r="S18" s="17">
        <v>223432</v>
      </c>
      <c r="T18" s="17">
        <v>140828</v>
      </c>
      <c r="U18" s="18" t="s">
        <v>35</v>
      </c>
      <c r="V18" s="17">
        <v>25092</v>
      </c>
      <c r="W18" s="17">
        <v>37091</v>
      </c>
      <c r="X18" s="17">
        <v>21685</v>
      </c>
      <c r="Y18" s="18" t="s">
        <v>35</v>
      </c>
      <c r="Z18" s="17">
        <v>27489</v>
      </c>
      <c r="AA18" s="18" t="s">
        <v>35</v>
      </c>
      <c r="AB18" s="18" t="s">
        <v>35</v>
      </c>
      <c r="AC18" s="18" t="s">
        <v>35</v>
      </c>
      <c r="AD18" s="17">
        <v>36633</v>
      </c>
      <c r="AE18" s="17">
        <v>11815</v>
      </c>
      <c r="AF18" s="18" t="s">
        <v>35</v>
      </c>
      <c r="AG18" s="18" t="s">
        <v>35</v>
      </c>
      <c r="AH18" s="17">
        <f>14673+8645</f>
        <v>23318</v>
      </c>
      <c r="AI18" s="19">
        <f t="shared" si="3"/>
        <v>2529954</v>
      </c>
      <c r="AJ18" s="17">
        <v>3950333</v>
      </c>
      <c r="AK18" s="17">
        <v>2910650</v>
      </c>
      <c r="AL18" s="17">
        <f t="shared" si="0"/>
        <v>2529954</v>
      </c>
      <c r="AM18" s="19">
        <f t="shared" si="2"/>
        <v>380696</v>
      </c>
      <c r="AN18" s="17">
        <v>155100</v>
      </c>
      <c r="AP18" s="1"/>
    </row>
    <row r="19" spans="1:42" s="6" customFormat="1" ht="12">
      <c r="A19" s="11" t="s">
        <v>48</v>
      </c>
      <c r="B19" s="17">
        <v>315467</v>
      </c>
      <c r="C19" s="18" t="s">
        <v>35</v>
      </c>
      <c r="D19" s="18" t="s">
        <v>35</v>
      </c>
      <c r="E19" s="18" t="s">
        <v>35</v>
      </c>
      <c r="F19" s="18" t="s">
        <v>35</v>
      </c>
      <c r="G19" s="18" t="s">
        <v>35</v>
      </c>
      <c r="H19" s="17">
        <v>340424</v>
      </c>
      <c r="I19" s="17">
        <v>102246</v>
      </c>
      <c r="J19" s="17">
        <v>163776</v>
      </c>
      <c r="K19" s="18" t="s">
        <v>35</v>
      </c>
      <c r="L19" s="18" t="s">
        <v>35</v>
      </c>
      <c r="M19" s="17">
        <v>2570</v>
      </c>
      <c r="N19" s="17">
        <v>347976</v>
      </c>
      <c r="O19" s="18" t="s">
        <v>35</v>
      </c>
      <c r="P19" s="17">
        <v>124147</v>
      </c>
      <c r="Q19" s="17">
        <v>39123</v>
      </c>
      <c r="R19" s="18" t="s">
        <v>35</v>
      </c>
      <c r="S19" s="17">
        <v>98526</v>
      </c>
      <c r="T19" s="17">
        <v>101179</v>
      </c>
      <c r="U19" s="17">
        <v>18504</v>
      </c>
      <c r="V19" s="17">
        <v>2868</v>
      </c>
      <c r="W19" s="18" t="s">
        <v>35</v>
      </c>
      <c r="X19" s="17"/>
      <c r="Y19" s="17">
        <v>29125</v>
      </c>
      <c r="Z19" s="17">
        <v>18683</v>
      </c>
      <c r="AA19" s="17">
        <v>6728</v>
      </c>
      <c r="AB19" s="18" t="s">
        <v>35</v>
      </c>
      <c r="AC19" s="18" t="s">
        <v>35</v>
      </c>
      <c r="AD19" s="17">
        <v>18339</v>
      </c>
      <c r="AE19" s="18" t="s">
        <v>35</v>
      </c>
      <c r="AF19" s="17">
        <v>31319</v>
      </c>
      <c r="AG19" s="18" t="s">
        <v>35</v>
      </c>
      <c r="AH19" s="17">
        <v>37818</v>
      </c>
      <c r="AI19" s="19">
        <f t="shared" si="3"/>
        <v>1798818</v>
      </c>
      <c r="AJ19" s="17">
        <v>2759759</v>
      </c>
      <c r="AK19" s="17">
        <v>2111858</v>
      </c>
      <c r="AL19" s="17">
        <f t="shared" si="0"/>
        <v>1798818</v>
      </c>
      <c r="AM19" s="19">
        <f t="shared" si="2"/>
        <v>313040</v>
      </c>
      <c r="AN19" s="17">
        <v>127112</v>
      </c>
      <c r="AP19" s="1"/>
    </row>
    <row r="20" spans="1:42" s="6" customFormat="1" ht="12">
      <c r="A20" s="11" t="s">
        <v>49</v>
      </c>
      <c r="B20" s="17">
        <v>40298</v>
      </c>
      <c r="C20" s="18" t="s">
        <v>35</v>
      </c>
      <c r="D20" s="18" t="s">
        <v>35</v>
      </c>
      <c r="E20" s="18" t="s">
        <v>35</v>
      </c>
      <c r="F20" s="18" t="s">
        <v>35</v>
      </c>
      <c r="G20" s="18" t="s">
        <v>35</v>
      </c>
      <c r="H20" s="17">
        <v>42701</v>
      </c>
      <c r="I20" s="17">
        <v>18385</v>
      </c>
      <c r="J20" s="17">
        <v>39856</v>
      </c>
      <c r="K20" s="18" t="s">
        <v>35</v>
      </c>
      <c r="L20" s="18" t="s">
        <v>35</v>
      </c>
      <c r="M20" s="18" t="s">
        <v>35</v>
      </c>
      <c r="N20" s="17">
        <v>73270</v>
      </c>
      <c r="O20" s="18" t="s">
        <v>35</v>
      </c>
      <c r="P20" s="17">
        <v>23632</v>
      </c>
      <c r="Q20" s="17">
        <v>9648</v>
      </c>
      <c r="R20" s="18" t="s">
        <v>35</v>
      </c>
      <c r="S20" s="17">
        <v>42069</v>
      </c>
      <c r="T20" s="17">
        <v>14965</v>
      </c>
      <c r="U20" s="18" t="s">
        <v>35</v>
      </c>
      <c r="V20" s="17"/>
      <c r="W20" s="17">
        <v>30255</v>
      </c>
      <c r="X20" s="17"/>
      <c r="Y20" s="18" t="s">
        <v>35</v>
      </c>
      <c r="Z20" s="18" t="s">
        <v>35</v>
      </c>
      <c r="AA20" s="18" t="s">
        <v>35</v>
      </c>
      <c r="AB20" s="18" t="s">
        <v>35</v>
      </c>
      <c r="AC20" s="18" t="s">
        <v>35</v>
      </c>
      <c r="AD20" s="17">
        <v>2236</v>
      </c>
      <c r="AE20" s="18" t="s">
        <v>35</v>
      </c>
      <c r="AF20" s="18" t="s">
        <v>35</v>
      </c>
      <c r="AG20" s="18" t="s">
        <v>35</v>
      </c>
      <c r="AH20" s="17">
        <v>10480</v>
      </c>
      <c r="AI20" s="19">
        <f t="shared" si="3"/>
        <v>347795</v>
      </c>
      <c r="AJ20" s="17">
        <v>521403</v>
      </c>
      <c r="AK20" s="17">
        <v>409296</v>
      </c>
      <c r="AL20" s="17">
        <f t="shared" si="0"/>
        <v>347795</v>
      </c>
      <c r="AM20" s="19">
        <f t="shared" si="2"/>
        <v>61501</v>
      </c>
      <c r="AN20" s="17">
        <v>25870</v>
      </c>
      <c r="AP20" s="1"/>
    </row>
    <row r="21" spans="1:42" s="6" customFormat="1" ht="12">
      <c r="A21" s="11" t="s">
        <v>50</v>
      </c>
      <c r="B21" s="17">
        <v>93034</v>
      </c>
      <c r="C21" s="18" t="s">
        <v>35</v>
      </c>
      <c r="D21" s="18" t="s">
        <v>35</v>
      </c>
      <c r="E21" s="18" t="s">
        <v>35</v>
      </c>
      <c r="F21" s="18" t="s">
        <v>35</v>
      </c>
      <c r="G21" s="18" t="s">
        <v>35</v>
      </c>
      <c r="H21" s="17">
        <v>103336</v>
      </c>
      <c r="I21" s="17">
        <v>62696</v>
      </c>
      <c r="J21" s="17">
        <v>54025</v>
      </c>
      <c r="K21" s="18" t="s">
        <v>35</v>
      </c>
      <c r="L21" s="18" t="s">
        <v>35</v>
      </c>
      <c r="M21" s="17">
        <v>2177</v>
      </c>
      <c r="N21" s="18" t="s">
        <v>35</v>
      </c>
      <c r="O21" s="18" t="s">
        <v>35</v>
      </c>
      <c r="P21" s="17">
        <v>67044</v>
      </c>
      <c r="Q21" s="18" t="s">
        <v>35</v>
      </c>
      <c r="R21" s="17">
        <v>141085</v>
      </c>
      <c r="S21" s="17">
        <v>63173</v>
      </c>
      <c r="T21" s="17">
        <v>55382</v>
      </c>
      <c r="U21" s="18" t="s">
        <v>35</v>
      </c>
      <c r="V21" s="17">
        <v>4489</v>
      </c>
      <c r="W21" s="18" t="s">
        <v>35</v>
      </c>
      <c r="X21" s="17">
        <v>15214</v>
      </c>
      <c r="Y21" s="18" t="s">
        <v>35</v>
      </c>
      <c r="Z21" s="18" t="s">
        <v>35</v>
      </c>
      <c r="AA21" s="18" t="s">
        <v>35</v>
      </c>
      <c r="AB21" s="18" t="s">
        <v>35</v>
      </c>
      <c r="AC21" s="18" t="s">
        <v>35</v>
      </c>
      <c r="AD21" s="18" t="s">
        <v>35</v>
      </c>
      <c r="AE21" s="18" t="s">
        <v>35</v>
      </c>
      <c r="AF21" s="18" t="s">
        <v>35</v>
      </c>
      <c r="AG21" s="18" t="s">
        <v>35</v>
      </c>
      <c r="AH21" s="17">
        <f>9598+3769</f>
        <v>13367</v>
      </c>
      <c r="AI21" s="19">
        <f t="shared" si="3"/>
        <v>675022</v>
      </c>
      <c r="AJ21" s="17">
        <v>1117599</v>
      </c>
      <c r="AK21" s="17">
        <v>755438</v>
      </c>
      <c r="AL21" s="17">
        <f t="shared" si="0"/>
        <v>675022</v>
      </c>
      <c r="AM21" s="19">
        <f t="shared" si="2"/>
        <v>80416</v>
      </c>
      <c r="AN21" s="17">
        <v>56548</v>
      </c>
      <c r="AP21" s="1"/>
    </row>
    <row r="22" spans="1:42" s="6" customFormat="1" ht="12">
      <c r="A22" s="11" t="s">
        <v>51</v>
      </c>
      <c r="B22" s="17">
        <v>39167</v>
      </c>
      <c r="C22" s="19">
        <v>153043</v>
      </c>
      <c r="D22" s="18" t="s">
        <v>35</v>
      </c>
      <c r="E22" s="18" t="s">
        <v>35</v>
      </c>
      <c r="F22" s="18" t="s">
        <v>35</v>
      </c>
      <c r="G22" s="18" t="s">
        <v>35</v>
      </c>
      <c r="H22" s="19">
        <v>127069</v>
      </c>
      <c r="I22" s="19">
        <v>17613</v>
      </c>
      <c r="J22" s="19">
        <v>7808</v>
      </c>
      <c r="K22" s="18" t="s">
        <v>35</v>
      </c>
      <c r="L22" s="18" t="s">
        <v>35</v>
      </c>
      <c r="M22" s="18" t="s">
        <v>35</v>
      </c>
      <c r="N22" s="17">
        <v>180402</v>
      </c>
      <c r="O22" s="18" t="s">
        <v>35</v>
      </c>
      <c r="P22" s="17">
        <v>66422</v>
      </c>
      <c r="Q22" s="17">
        <v>10148</v>
      </c>
      <c r="R22" s="17">
        <v>19068</v>
      </c>
      <c r="S22" s="17">
        <v>85472</v>
      </c>
      <c r="T22" s="17">
        <v>76365</v>
      </c>
      <c r="U22" s="18" t="s">
        <v>35</v>
      </c>
      <c r="V22" s="18" t="s">
        <v>35</v>
      </c>
      <c r="W22" s="18" t="s">
        <v>35</v>
      </c>
      <c r="X22" s="17"/>
      <c r="Y22" s="18" t="s">
        <v>35</v>
      </c>
      <c r="Z22" s="18" t="s">
        <v>35</v>
      </c>
      <c r="AA22" s="18" t="s">
        <v>35</v>
      </c>
      <c r="AB22" s="18" t="s">
        <v>35</v>
      </c>
      <c r="AC22" s="18" t="s">
        <v>35</v>
      </c>
      <c r="AD22" s="17">
        <v>1758</v>
      </c>
      <c r="AE22" s="18" t="s">
        <v>35</v>
      </c>
      <c r="AF22" s="17">
        <f>129387+3372</f>
        <v>132759</v>
      </c>
      <c r="AG22" s="17">
        <v>4043</v>
      </c>
      <c r="AH22" s="17">
        <v>9108</v>
      </c>
      <c r="AI22" s="19">
        <f>SUM(B22:AH22)</f>
        <v>930245</v>
      </c>
      <c r="AJ22" s="17">
        <v>1380467</v>
      </c>
      <c r="AK22" s="17">
        <v>1049860</v>
      </c>
      <c r="AL22" s="17">
        <f t="shared" si="0"/>
        <v>930245</v>
      </c>
      <c r="AM22" s="19">
        <f>AK22-AL22</f>
        <v>119615</v>
      </c>
      <c r="AN22" s="19">
        <v>39130</v>
      </c>
      <c r="AP22" s="1"/>
    </row>
    <row r="23" spans="1:42" s="6" customFormat="1" ht="12">
      <c r="A23" s="12" t="s">
        <v>28</v>
      </c>
      <c r="B23" s="20">
        <f>SUM(B6:B22)</f>
        <v>1693877</v>
      </c>
      <c r="C23" s="20">
        <f aca="true" t="shared" si="4" ref="C23:Q23">SUM(C6:C22)</f>
        <v>2628544</v>
      </c>
      <c r="D23" s="20">
        <f t="shared" si="4"/>
        <v>41164</v>
      </c>
      <c r="E23" s="20">
        <f t="shared" si="4"/>
        <v>63668</v>
      </c>
      <c r="F23" s="20">
        <f t="shared" si="4"/>
        <v>36296</v>
      </c>
      <c r="G23" s="20">
        <f t="shared" si="4"/>
        <v>742791</v>
      </c>
      <c r="H23" s="20">
        <f t="shared" si="4"/>
        <v>3393860</v>
      </c>
      <c r="I23" s="20">
        <f t="shared" si="4"/>
        <v>832535</v>
      </c>
      <c r="J23" s="20">
        <f t="shared" si="4"/>
        <v>815444</v>
      </c>
      <c r="K23" s="20">
        <f t="shared" si="4"/>
        <v>91825</v>
      </c>
      <c r="L23" s="20">
        <f t="shared" si="4"/>
        <v>1775825</v>
      </c>
      <c r="M23" s="20">
        <f t="shared" si="4"/>
        <v>17499</v>
      </c>
      <c r="N23" s="20">
        <f t="shared" si="4"/>
        <v>5856547</v>
      </c>
      <c r="O23" s="20">
        <f t="shared" si="4"/>
        <v>88433</v>
      </c>
      <c r="P23" s="20">
        <f t="shared" si="4"/>
        <v>2289558</v>
      </c>
      <c r="Q23" s="20">
        <f t="shared" si="4"/>
        <v>748378</v>
      </c>
      <c r="R23" s="20">
        <f aca="true" t="shared" si="5" ref="R23:AG23">SUM(R6:R22)</f>
        <v>160153</v>
      </c>
      <c r="S23" s="20">
        <f t="shared" si="5"/>
        <v>1647545</v>
      </c>
      <c r="T23" s="20">
        <f t="shared" si="5"/>
        <v>1043798</v>
      </c>
      <c r="U23" s="20">
        <f t="shared" si="5"/>
        <v>91228</v>
      </c>
      <c r="V23" s="20">
        <f t="shared" si="5"/>
        <v>99298</v>
      </c>
      <c r="W23" s="20">
        <f t="shared" si="5"/>
        <v>143113</v>
      </c>
      <c r="X23" s="20">
        <f t="shared" si="5"/>
        <v>36899</v>
      </c>
      <c r="Y23" s="20">
        <f t="shared" si="5"/>
        <v>82263</v>
      </c>
      <c r="Z23" s="20">
        <f t="shared" si="5"/>
        <v>369191</v>
      </c>
      <c r="AA23" s="20">
        <f t="shared" si="5"/>
        <v>112143</v>
      </c>
      <c r="AB23" s="20">
        <f t="shared" si="5"/>
        <v>64320</v>
      </c>
      <c r="AC23" s="20">
        <f t="shared" si="5"/>
        <v>98296</v>
      </c>
      <c r="AD23" s="20">
        <f t="shared" si="5"/>
        <v>139534</v>
      </c>
      <c r="AE23" s="20">
        <f t="shared" si="5"/>
        <v>77261</v>
      </c>
      <c r="AF23" s="20">
        <f t="shared" si="5"/>
        <v>235576</v>
      </c>
      <c r="AG23" s="20">
        <f t="shared" si="5"/>
        <v>225338</v>
      </c>
      <c r="AH23" s="20">
        <f>SUM(AH6:AH22)</f>
        <v>959723</v>
      </c>
      <c r="AI23" s="20">
        <f>SUM(AI6:AI22)</f>
        <v>26701923</v>
      </c>
      <c r="AJ23" s="21">
        <f>SUM(AJ6:AJ22)</f>
        <v>37288032</v>
      </c>
      <c r="AK23" s="21">
        <f>SUM(AK6:AK22)</f>
        <v>30301667</v>
      </c>
      <c r="AL23" s="21">
        <f t="shared" si="0"/>
        <v>26701923</v>
      </c>
      <c r="AM23" s="20">
        <f>SUM(AM6:AM22)</f>
        <v>3599744</v>
      </c>
      <c r="AN23" s="21">
        <f>SUM(AN6:AN22)</f>
        <v>1375269</v>
      </c>
      <c r="AP23" s="1"/>
    </row>
    <row r="26" ht="12">
      <c r="A26" s="3" t="s">
        <v>56</v>
      </c>
    </row>
    <row r="27" spans="1:40" ht="39" customHeight="1">
      <c r="A27" s="15"/>
      <c r="B27" s="14" t="s">
        <v>0</v>
      </c>
      <c r="C27" s="15" t="s">
        <v>1</v>
      </c>
      <c r="D27" s="15" t="s">
        <v>2</v>
      </c>
      <c r="E27" s="15" t="s">
        <v>3</v>
      </c>
      <c r="F27" s="15" t="s">
        <v>4</v>
      </c>
      <c r="G27" s="15" t="s">
        <v>5</v>
      </c>
      <c r="H27" s="15" t="s">
        <v>6</v>
      </c>
      <c r="I27" s="15" t="s">
        <v>7</v>
      </c>
      <c r="J27" s="15" t="s">
        <v>8</v>
      </c>
      <c r="K27" s="15" t="s">
        <v>9</v>
      </c>
      <c r="L27" s="15" t="s">
        <v>10</v>
      </c>
      <c r="M27" s="15" t="s">
        <v>11</v>
      </c>
      <c r="N27" s="15" t="s">
        <v>12</v>
      </c>
      <c r="O27" s="15" t="s">
        <v>13</v>
      </c>
      <c r="P27" s="15" t="s">
        <v>62</v>
      </c>
      <c r="Q27" s="15" t="s">
        <v>61</v>
      </c>
      <c r="R27" s="15" t="s">
        <v>14</v>
      </c>
      <c r="S27" s="15" t="s">
        <v>15</v>
      </c>
      <c r="T27" s="15" t="s">
        <v>16</v>
      </c>
      <c r="U27" s="15" t="s">
        <v>17</v>
      </c>
      <c r="V27" s="15" t="s">
        <v>18</v>
      </c>
      <c r="W27" s="15" t="s">
        <v>60</v>
      </c>
      <c r="X27" s="15" t="s">
        <v>19</v>
      </c>
      <c r="Y27" s="15" t="s">
        <v>20</v>
      </c>
      <c r="Z27" s="15" t="s">
        <v>21</v>
      </c>
      <c r="AA27" s="15" t="s">
        <v>22</v>
      </c>
      <c r="AB27" s="15" t="s">
        <v>23</v>
      </c>
      <c r="AC27" s="15" t="s">
        <v>24</v>
      </c>
      <c r="AD27" s="15" t="s">
        <v>57</v>
      </c>
      <c r="AE27" s="15" t="s">
        <v>25</v>
      </c>
      <c r="AF27" s="15" t="s">
        <v>59</v>
      </c>
      <c r="AG27" s="15" t="s">
        <v>26</v>
      </c>
      <c r="AH27" s="15" t="s">
        <v>27</v>
      </c>
      <c r="AI27" s="15" t="s">
        <v>28</v>
      </c>
      <c r="AJ27" s="16"/>
      <c r="AK27" s="14" t="s">
        <v>30</v>
      </c>
      <c r="AL27" s="14" t="s">
        <v>31</v>
      </c>
      <c r="AM27" s="14" t="s">
        <v>32</v>
      </c>
      <c r="AN27" s="14" t="s">
        <v>33</v>
      </c>
    </row>
    <row r="28" spans="1:40" ht="12">
      <c r="A28" s="11" t="s">
        <v>34</v>
      </c>
      <c r="B28" s="22">
        <f>B6/$AI6*100</f>
        <v>3.538238404753831</v>
      </c>
      <c r="C28" s="22">
        <f>C6/$AI6*100</f>
        <v>13.409082865131658</v>
      </c>
      <c r="D28" s="22" t="s">
        <v>35</v>
      </c>
      <c r="E28" s="22">
        <f>E6/$AI6*100</f>
        <v>2.423041192994234</v>
      </c>
      <c r="F28" s="22" t="s">
        <v>35</v>
      </c>
      <c r="G28" s="22">
        <f>G6/$AI6*100</f>
        <v>3.5919374548781455</v>
      </c>
      <c r="H28" s="22">
        <f>H6/$AI6*100</f>
        <v>10.938317640347282</v>
      </c>
      <c r="I28" s="22">
        <f>I6/$AI6*100</f>
        <v>2.6945429815037025</v>
      </c>
      <c r="J28" s="22">
        <f>J6/$AI6*100</f>
        <v>4.303269096177624</v>
      </c>
      <c r="K28" s="22" t="s">
        <v>35</v>
      </c>
      <c r="L28" s="22">
        <f aca="true" t="shared" si="6" ref="L28:L34">L6/$AI6*100</f>
        <v>10.990646622573315</v>
      </c>
      <c r="M28" s="22" t="s">
        <v>35</v>
      </c>
      <c r="N28" s="22">
        <f aca="true" t="shared" si="7" ref="N28:N42">N6/$AI6*100</f>
        <v>17.75764031683581</v>
      </c>
      <c r="O28" s="22" t="s">
        <v>35</v>
      </c>
      <c r="P28" s="22">
        <f aca="true" t="shared" si="8" ref="P28:Q30">P6/$AI6*100</f>
        <v>10.176179314486527</v>
      </c>
      <c r="Q28" s="22">
        <f t="shared" si="8"/>
        <v>2.623261393351441</v>
      </c>
      <c r="R28" s="22" t="s">
        <v>35</v>
      </c>
      <c r="S28" s="22">
        <f aca="true" t="shared" si="9" ref="S28:U29">S6/$AI6*100</f>
        <v>4.400924491371807</v>
      </c>
      <c r="T28" s="22">
        <f t="shared" si="9"/>
        <v>2.893659516053961</v>
      </c>
      <c r="U28" s="22">
        <f t="shared" si="9"/>
        <v>0.8648173033486362</v>
      </c>
      <c r="V28" s="22" t="s">
        <v>35</v>
      </c>
      <c r="W28" s="22">
        <f>W6/$AI6*100</f>
        <v>0.3052967966670815</v>
      </c>
      <c r="X28" s="22" t="s">
        <v>35</v>
      </c>
      <c r="Y28" s="22" t="s">
        <v>35</v>
      </c>
      <c r="Z28" s="22">
        <f>Z6/$AI6*100</f>
        <v>1.5371781244303278</v>
      </c>
      <c r="AA28" s="22">
        <f>AA6/$AI6*100</f>
        <v>1.2197029464451876</v>
      </c>
      <c r="AB28" s="22" t="s">
        <v>35</v>
      </c>
      <c r="AC28" s="22" t="s">
        <v>35</v>
      </c>
      <c r="AD28" s="22" t="s">
        <v>35</v>
      </c>
      <c r="AE28" s="22">
        <f>AE6/$AI6*100</f>
        <v>1.5788129655614405</v>
      </c>
      <c r="AF28" s="22" t="s">
        <v>35</v>
      </c>
      <c r="AG28" s="22" t="s">
        <v>35</v>
      </c>
      <c r="AH28" s="22">
        <f aca="true" t="shared" si="10" ref="AH28:AH43">AH6/$AI6*100</f>
        <v>4.753450573087985</v>
      </c>
      <c r="AI28" s="22">
        <f aca="true" t="shared" si="11" ref="AI28:AI42">AI6/$AI6*100</f>
        <v>100</v>
      </c>
      <c r="AJ28" s="24"/>
      <c r="AK28" s="22">
        <f aca="true" t="shared" si="12" ref="AK28:AL45">AK6/AJ6*100</f>
        <v>82.95274755679056</v>
      </c>
      <c r="AL28" s="22">
        <f t="shared" si="12"/>
        <v>86.00669892072943</v>
      </c>
      <c r="AM28" s="22">
        <f aca="true" t="shared" si="13" ref="AM28:AM45">AM6/AK6*100</f>
        <v>13.993301079270562</v>
      </c>
      <c r="AN28" s="22">
        <f aca="true" t="shared" si="14" ref="AN28:AN45">AN6/AM6*100</f>
        <v>37.08808173805648</v>
      </c>
    </row>
    <row r="29" spans="1:40" ht="12">
      <c r="A29" s="11" t="s">
        <v>36</v>
      </c>
      <c r="B29" s="22" t="s">
        <v>35</v>
      </c>
      <c r="C29" s="22">
        <f>C7/$AI7*100</f>
        <v>27.662692392024123</v>
      </c>
      <c r="D29" s="22" t="s">
        <v>35</v>
      </c>
      <c r="E29" s="22" t="s">
        <v>35</v>
      </c>
      <c r="F29" s="22" t="s">
        <v>35</v>
      </c>
      <c r="G29" s="22" t="s">
        <v>35</v>
      </c>
      <c r="H29" s="22">
        <f aca="true" t="shared" si="15" ref="H29:I31">H7/$AI7*100</f>
        <v>9.802542345802662</v>
      </c>
      <c r="I29" s="22">
        <f t="shared" si="15"/>
        <v>1.470911328610921</v>
      </c>
      <c r="J29" s="22" t="s">
        <v>35</v>
      </c>
      <c r="K29" s="22" t="s">
        <v>35</v>
      </c>
      <c r="L29" s="22">
        <f t="shared" si="6"/>
        <v>17.717265672602185</v>
      </c>
      <c r="M29" s="22" t="s">
        <v>35</v>
      </c>
      <c r="N29" s="22">
        <f t="shared" si="7"/>
        <v>13.158275735549319</v>
      </c>
      <c r="O29" s="22">
        <f>O7/$AI7*100</f>
        <v>1.412955452204582</v>
      </c>
      <c r="P29" s="22">
        <f t="shared" si="8"/>
        <v>8.683993931160318</v>
      </c>
      <c r="Q29" s="22">
        <f t="shared" si="8"/>
        <v>3.0292633102942195</v>
      </c>
      <c r="R29" s="22" t="s">
        <v>35</v>
      </c>
      <c r="S29" s="22">
        <f t="shared" si="9"/>
        <v>7.815779644265508</v>
      </c>
      <c r="T29" s="22">
        <f t="shared" si="9"/>
        <v>2.50481771995412</v>
      </c>
      <c r="U29" s="22">
        <f t="shared" si="9"/>
        <v>0.3549852521025533</v>
      </c>
      <c r="V29" s="22" t="s">
        <v>35</v>
      </c>
      <c r="W29" s="22">
        <f>W7/$AI7*100</f>
        <v>0.4599448868262767</v>
      </c>
      <c r="X29" s="22" t="s">
        <v>35</v>
      </c>
      <c r="Y29" s="22" t="s">
        <v>35</v>
      </c>
      <c r="Z29" s="22">
        <f aca="true" t="shared" si="16" ref="Z29:Z38">Z7/$AI7*100</f>
        <v>1.8109338278313816</v>
      </c>
      <c r="AA29" s="22" t="s">
        <v>35</v>
      </c>
      <c r="AB29" s="22" t="s">
        <v>35</v>
      </c>
      <c r="AC29" s="22" t="s">
        <v>35</v>
      </c>
      <c r="AD29" s="22">
        <f>AD7/$AI7*100</f>
        <v>0.25952332944389905</v>
      </c>
      <c r="AE29" s="22" t="s">
        <v>35</v>
      </c>
      <c r="AF29" s="22">
        <f>AF7/$AI7*100</f>
        <v>0.8069529422523681</v>
      </c>
      <c r="AG29" s="22" t="s">
        <v>35</v>
      </c>
      <c r="AH29" s="22">
        <f t="shared" si="10"/>
        <v>3.04916222907556</v>
      </c>
      <c r="AI29" s="22">
        <f t="shared" si="11"/>
        <v>100</v>
      </c>
      <c r="AJ29" s="24"/>
      <c r="AK29" s="22">
        <f t="shared" si="12"/>
        <v>84.13459753692526</v>
      </c>
      <c r="AL29" s="22">
        <f t="shared" si="12"/>
        <v>88.59731533403696</v>
      </c>
      <c r="AM29" s="22">
        <f t="shared" si="13"/>
        <v>11.402684665963033</v>
      </c>
      <c r="AN29" s="22">
        <f t="shared" si="14"/>
        <v>32.981133238477305</v>
      </c>
    </row>
    <row r="30" spans="1:40" ht="12">
      <c r="A30" s="11" t="s">
        <v>37</v>
      </c>
      <c r="B30" s="22">
        <f>B8/$AI8*100</f>
        <v>4.103712513683744</v>
      </c>
      <c r="C30" s="22">
        <f>C8/$AI8*100</f>
        <v>5.4763193093928075</v>
      </c>
      <c r="D30" s="22" t="s">
        <v>35</v>
      </c>
      <c r="E30" s="22" t="s">
        <v>35</v>
      </c>
      <c r="F30" s="22" t="s">
        <v>35</v>
      </c>
      <c r="G30" s="22">
        <f>G8/$AI8*100</f>
        <v>13.146930823203345</v>
      </c>
      <c r="H30" s="22">
        <f t="shared" si="15"/>
        <v>10.866277003630545</v>
      </c>
      <c r="I30" s="22">
        <f t="shared" si="15"/>
        <v>1.7919856564000636</v>
      </c>
      <c r="J30" s="22">
        <f>J8/$AI8*100</f>
        <v>0.930262460020251</v>
      </c>
      <c r="K30" s="22" t="s">
        <v>35</v>
      </c>
      <c r="L30" s="22">
        <f t="shared" si="6"/>
        <v>16.505961915884928</v>
      </c>
      <c r="M30" s="22" t="s">
        <v>35</v>
      </c>
      <c r="N30" s="22">
        <f t="shared" si="7"/>
        <v>15.855106782315511</v>
      </c>
      <c r="O30" s="22" t="s">
        <v>35</v>
      </c>
      <c r="P30" s="22">
        <f t="shared" si="8"/>
        <v>5.873768463009692</v>
      </c>
      <c r="Q30" s="22">
        <f t="shared" si="8"/>
        <v>3.9729200262156437</v>
      </c>
      <c r="R30" s="22" t="s">
        <v>35</v>
      </c>
      <c r="S30" s="22">
        <f>S8/$AI8*100</f>
        <v>10.500293765212842</v>
      </c>
      <c r="T30" s="22">
        <f>T8/$AI8*100</f>
        <v>4.071925153266866</v>
      </c>
      <c r="U30" s="22" t="s">
        <v>35</v>
      </c>
      <c r="V30" s="22" t="s">
        <v>35</v>
      </c>
      <c r="W30" s="22" t="s">
        <v>35</v>
      </c>
      <c r="X30" s="22" t="s">
        <v>35</v>
      </c>
      <c r="Y30" s="22">
        <f>Y8/$AI8*100</f>
        <v>0.6162819145991488</v>
      </c>
      <c r="Z30" s="22">
        <f t="shared" si="16"/>
        <v>1.4162161969101972</v>
      </c>
      <c r="AA30" s="22">
        <f>AA8/$AI8*100</f>
        <v>0.30923029942622027</v>
      </c>
      <c r="AB30" s="22" t="s">
        <v>35</v>
      </c>
      <c r="AC30" s="22" t="s">
        <v>35</v>
      </c>
      <c r="AD30" s="22" t="s">
        <v>35</v>
      </c>
      <c r="AE30" s="22" t="s">
        <v>35</v>
      </c>
      <c r="AF30" s="22">
        <f>AF8/$AI8*100</f>
        <v>0.1451860899939461</v>
      </c>
      <c r="AG30" s="22" t="s">
        <v>35</v>
      </c>
      <c r="AH30" s="22">
        <f t="shared" si="10"/>
        <v>4.417621626834247</v>
      </c>
      <c r="AI30" s="22">
        <f t="shared" si="11"/>
        <v>100</v>
      </c>
      <c r="AJ30" s="24"/>
      <c r="AK30" s="22">
        <f t="shared" si="12"/>
        <v>85.21856860790096</v>
      </c>
      <c r="AL30" s="22">
        <f t="shared" si="12"/>
        <v>87.16899362855057</v>
      </c>
      <c r="AM30" s="22">
        <f t="shared" si="13"/>
        <v>12.83100637144943</v>
      </c>
      <c r="AN30" s="22">
        <f t="shared" si="14"/>
        <v>35.05908329895907</v>
      </c>
    </row>
    <row r="31" spans="1:40" ht="12">
      <c r="A31" s="11" t="s">
        <v>38</v>
      </c>
      <c r="B31" s="22" t="s">
        <v>35</v>
      </c>
      <c r="C31" s="22">
        <f>C9/$AI9*100</f>
        <v>14.425411423901666</v>
      </c>
      <c r="D31" s="22" t="s">
        <v>35</v>
      </c>
      <c r="E31" s="22" t="s">
        <v>35</v>
      </c>
      <c r="F31" s="22" t="s">
        <v>35</v>
      </c>
      <c r="G31" s="22" t="s">
        <v>35</v>
      </c>
      <c r="H31" s="22">
        <f t="shared" si="15"/>
        <v>7.741912505268324</v>
      </c>
      <c r="I31" s="22">
        <f t="shared" si="15"/>
        <v>1.942898300087657</v>
      </c>
      <c r="J31" s="22">
        <f>J9/$AI9*100</f>
        <v>10.484408730873266</v>
      </c>
      <c r="K31" s="22" t="s">
        <v>35</v>
      </c>
      <c r="L31" s="22">
        <f t="shared" si="6"/>
        <v>15.085312211231571</v>
      </c>
      <c r="M31" s="22" t="s">
        <v>35</v>
      </c>
      <c r="N31" s="22">
        <f t="shared" si="7"/>
        <v>10.020994144988217</v>
      </c>
      <c r="O31" s="22" t="s">
        <v>35</v>
      </c>
      <c r="P31" s="22">
        <f aca="true" t="shared" si="17" ref="P31:P44">P9/$AI9*100</f>
        <v>7.204098310376965</v>
      </c>
      <c r="Q31" s="22" t="s">
        <v>35</v>
      </c>
      <c r="R31" s="22" t="s">
        <v>35</v>
      </c>
      <c r="S31" s="22" t="s">
        <v>35</v>
      </c>
      <c r="T31" s="22">
        <f>T9/$AI9*100</f>
        <v>2.2195223782547355</v>
      </c>
      <c r="U31" s="22" t="s">
        <v>35</v>
      </c>
      <c r="V31" s="22" t="s">
        <v>35</v>
      </c>
      <c r="W31" s="22" t="s">
        <v>35</v>
      </c>
      <c r="X31" s="22" t="s">
        <v>35</v>
      </c>
      <c r="Y31" s="22" t="s">
        <v>35</v>
      </c>
      <c r="Z31" s="22">
        <f t="shared" si="16"/>
        <v>0.8971484766877927</v>
      </c>
      <c r="AA31" s="22">
        <f>AA9/$AI9*100</f>
        <v>9.240589735624155</v>
      </c>
      <c r="AB31" s="22">
        <f>AB9/$AI9*100</f>
        <v>4.293609350606179</v>
      </c>
      <c r="AC31" s="22">
        <f>AC9/$AI9*100</f>
        <v>10.6690226542852</v>
      </c>
      <c r="AD31" s="22" t="s">
        <v>35</v>
      </c>
      <c r="AE31" s="22" t="s">
        <v>35</v>
      </c>
      <c r="AF31" s="22">
        <f>AF9/$AI9*100</f>
        <v>3.741152679474216</v>
      </c>
      <c r="AG31" s="22">
        <f>AG9/$AI9*100</f>
        <v>0.6929452945215373</v>
      </c>
      <c r="AH31" s="22">
        <f t="shared" si="10"/>
        <v>1.3409738038185204</v>
      </c>
      <c r="AI31" s="22">
        <f t="shared" si="11"/>
        <v>100</v>
      </c>
      <c r="AJ31" s="24"/>
      <c r="AK31" s="22">
        <f t="shared" si="12"/>
        <v>78.68489674327847</v>
      </c>
      <c r="AL31" s="22">
        <f t="shared" si="12"/>
        <v>88.01000994376807</v>
      </c>
      <c r="AM31" s="22">
        <f t="shared" si="13"/>
        <v>11.989990056231921</v>
      </c>
      <c r="AN31" s="22">
        <f t="shared" si="14"/>
        <v>32.73638344226579</v>
      </c>
    </row>
    <row r="32" spans="1:40" ht="12">
      <c r="A32" s="11" t="s">
        <v>39</v>
      </c>
      <c r="B32" s="22" t="s">
        <v>35</v>
      </c>
      <c r="C32" s="22">
        <f>C10/$AI10*100</f>
        <v>15.602792058621857</v>
      </c>
      <c r="D32" s="22" t="s">
        <v>35</v>
      </c>
      <c r="E32" s="22" t="s">
        <v>35</v>
      </c>
      <c r="F32" s="22" t="s">
        <v>35</v>
      </c>
      <c r="G32" s="22">
        <f aca="true" t="shared" si="18" ref="G32:H34">G10/$AI10*100</f>
        <v>19.213888248138048</v>
      </c>
      <c r="H32" s="22">
        <f t="shared" si="18"/>
        <v>6.070420799509589</v>
      </c>
      <c r="I32" s="22" t="s">
        <v>35</v>
      </c>
      <c r="J32" s="22" t="s">
        <v>35</v>
      </c>
      <c r="K32" s="22" t="s">
        <v>35</v>
      </c>
      <c r="L32" s="22">
        <f t="shared" si="6"/>
        <v>9.005937390392107</v>
      </c>
      <c r="M32" s="22" t="s">
        <v>35</v>
      </c>
      <c r="N32" s="22">
        <f t="shared" si="7"/>
        <v>14.275015878332475</v>
      </c>
      <c r="O32" s="22">
        <f>O10/$AI10*100</f>
        <v>7.682901010841505</v>
      </c>
      <c r="P32" s="22">
        <f t="shared" si="17"/>
        <v>10.317282261453729</v>
      </c>
      <c r="Q32" s="22">
        <f aca="true" t="shared" si="19" ref="Q32:Q42">Q10/$AI10*100</f>
        <v>3.9659492714926263</v>
      </c>
      <c r="R32" s="22" t="s">
        <v>35</v>
      </c>
      <c r="S32" s="22" t="s">
        <v>35</v>
      </c>
      <c r="T32" s="22" t="s">
        <v>35</v>
      </c>
      <c r="U32" s="22">
        <f>U10/$AI10*100</f>
        <v>4.614985985989149</v>
      </c>
      <c r="V32" s="22">
        <f>V10/$AI10*100</f>
        <v>0.37254833806786763</v>
      </c>
      <c r="W32" s="22" t="s">
        <v>35</v>
      </c>
      <c r="X32" s="22" t="s">
        <v>35</v>
      </c>
      <c r="Y32" s="22" t="s">
        <v>35</v>
      </c>
      <c r="Z32" s="22">
        <f t="shared" si="16"/>
        <v>0.8278851957063725</v>
      </c>
      <c r="AA32" s="22" t="s">
        <v>35</v>
      </c>
      <c r="AB32" s="22" t="s">
        <v>35</v>
      </c>
      <c r="AC32" s="22" t="s">
        <v>35</v>
      </c>
      <c r="AD32" s="22" t="s">
        <v>35</v>
      </c>
      <c r="AE32" s="22" t="s">
        <v>35</v>
      </c>
      <c r="AF32" s="22" t="s">
        <v>35</v>
      </c>
      <c r="AG32" s="22" t="s">
        <v>35</v>
      </c>
      <c r="AH32" s="22">
        <f t="shared" si="10"/>
        <v>8.050393561454676</v>
      </c>
      <c r="AI32" s="22">
        <f t="shared" si="11"/>
        <v>100</v>
      </c>
      <c r="AJ32" s="24"/>
      <c r="AK32" s="22">
        <f t="shared" si="12"/>
        <v>81.8609208420977</v>
      </c>
      <c r="AL32" s="22">
        <f t="shared" si="12"/>
        <v>86.87806779623793</v>
      </c>
      <c r="AM32" s="22">
        <f t="shared" si="13"/>
        <v>13.121932203762066</v>
      </c>
      <c r="AN32" s="22">
        <f t="shared" si="14"/>
        <v>40.15774388585535</v>
      </c>
    </row>
    <row r="33" spans="1:40" ht="12">
      <c r="A33" s="11" t="s">
        <v>40</v>
      </c>
      <c r="B33" s="22" t="s">
        <v>35</v>
      </c>
      <c r="C33" s="22" t="s">
        <v>35</v>
      </c>
      <c r="D33" s="22" t="s">
        <v>35</v>
      </c>
      <c r="E33" s="22" t="s">
        <v>35</v>
      </c>
      <c r="F33" s="22">
        <f>F11/$AI11*100</f>
        <v>1.4589210190581003</v>
      </c>
      <c r="G33" s="22">
        <f t="shared" si="18"/>
        <v>6.676846743353542</v>
      </c>
      <c r="H33" s="22">
        <f t="shared" si="18"/>
        <v>3.3015041806914036</v>
      </c>
      <c r="I33" s="22">
        <f aca="true" t="shared" si="20" ref="I33:I44">I11/$AI11*100</f>
        <v>0.33582998441234374</v>
      </c>
      <c r="J33" s="22" t="s">
        <v>35</v>
      </c>
      <c r="K33" s="22" t="s">
        <v>35</v>
      </c>
      <c r="L33" s="22">
        <f t="shared" si="6"/>
        <v>4.2965738508424485</v>
      </c>
      <c r="M33" s="22" t="s">
        <v>35</v>
      </c>
      <c r="N33" s="22">
        <f t="shared" si="7"/>
        <v>42.03514176406607</v>
      </c>
      <c r="O33" s="22" t="s">
        <v>35</v>
      </c>
      <c r="P33" s="22">
        <f t="shared" si="17"/>
        <v>8.720968090725144</v>
      </c>
      <c r="Q33" s="22">
        <f t="shared" si="19"/>
        <v>3.4825428700741923</v>
      </c>
      <c r="R33" s="22" t="s">
        <v>35</v>
      </c>
      <c r="S33" s="22">
        <f>S11/$AI11*100</f>
        <v>4.687189744142168</v>
      </c>
      <c r="T33" s="22">
        <f>T11/$AI11*100</f>
        <v>3.395882254108541</v>
      </c>
      <c r="U33" s="22" t="s">
        <v>35</v>
      </c>
      <c r="V33" s="22">
        <f>V11/$AI11*100</f>
        <v>0.687456639545699</v>
      </c>
      <c r="W33" s="22">
        <f>W11/$AI11*100</f>
        <v>0.16713118793375528</v>
      </c>
      <c r="X33" s="22" t="s">
        <v>35</v>
      </c>
      <c r="Y33" s="22" t="s">
        <v>35</v>
      </c>
      <c r="Z33" s="22">
        <f t="shared" si="16"/>
        <v>2.223351257664199</v>
      </c>
      <c r="AA33" s="22">
        <f>AA11/$AI11*100</f>
        <v>0.5796534057702465</v>
      </c>
      <c r="AB33" s="22">
        <f>AB11/$AI11*100</f>
        <v>1.7131549689573315</v>
      </c>
      <c r="AC33" s="22" t="s">
        <v>35</v>
      </c>
      <c r="AD33" s="22" t="s">
        <v>35</v>
      </c>
      <c r="AE33" s="22" t="s">
        <v>35</v>
      </c>
      <c r="AF33" s="22" t="s">
        <v>35</v>
      </c>
      <c r="AG33" s="22">
        <f>AG11/$AI11*100</f>
        <v>8.754209430893786</v>
      </c>
      <c r="AH33" s="22">
        <f t="shared" si="10"/>
        <v>7.440231909596418</v>
      </c>
      <c r="AI33" s="22">
        <f t="shared" si="11"/>
        <v>100</v>
      </c>
      <c r="AJ33" s="24"/>
      <c r="AK33" s="22">
        <f t="shared" si="12"/>
        <v>88.16885493676632</v>
      </c>
      <c r="AL33" s="22">
        <f t="shared" si="12"/>
        <v>90.83714884512308</v>
      </c>
      <c r="AM33" s="22">
        <f t="shared" si="13"/>
        <v>9.162851154876918</v>
      </c>
      <c r="AN33" s="22">
        <f t="shared" si="14"/>
        <v>41.314742940937386</v>
      </c>
    </row>
    <row r="34" spans="1:40" ht="12">
      <c r="A34" s="11" t="s">
        <v>41</v>
      </c>
      <c r="B34" s="22" t="s">
        <v>35</v>
      </c>
      <c r="C34" s="22">
        <f>C12/$AI12*100</f>
        <v>13.409144117517672</v>
      </c>
      <c r="D34" s="22">
        <f>D12/$AI12*100</f>
        <v>2.0814676865339194</v>
      </c>
      <c r="E34" s="22" t="s">
        <v>35</v>
      </c>
      <c r="F34" s="22" t="s">
        <v>35</v>
      </c>
      <c r="G34" s="22">
        <f t="shared" si="18"/>
        <v>2.7000323111906446</v>
      </c>
      <c r="H34" s="22">
        <f t="shared" si="18"/>
        <v>10.475753207226987</v>
      </c>
      <c r="I34" s="22">
        <f t="shared" si="20"/>
        <v>0</v>
      </c>
      <c r="J34" s="22">
        <f>J12/$AI12*100</f>
        <v>0.6064795314422269</v>
      </c>
      <c r="K34" s="22" t="s">
        <v>35</v>
      </c>
      <c r="L34" s="22">
        <f t="shared" si="6"/>
        <v>0.1786975707951334</v>
      </c>
      <c r="M34" s="22" t="s">
        <v>35</v>
      </c>
      <c r="N34" s="22">
        <f t="shared" si="7"/>
        <v>36.782422307767376</v>
      </c>
      <c r="O34" s="22" t="s">
        <v>35</v>
      </c>
      <c r="P34" s="22">
        <f t="shared" si="17"/>
        <v>12.147642420800924</v>
      </c>
      <c r="Q34" s="22">
        <f t="shared" si="19"/>
        <v>2.3173545478127244</v>
      </c>
      <c r="R34" s="22" t="s">
        <v>35</v>
      </c>
      <c r="S34" s="22">
        <f>S12/$AI12*100</f>
        <v>1.996467512083829</v>
      </c>
      <c r="T34" s="22">
        <f>T12/$AI12*100</f>
        <v>1.9654710177721664</v>
      </c>
      <c r="U34" s="22">
        <f>U12/$AI12*100</f>
        <v>0.9752012875933623</v>
      </c>
      <c r="V34" s="22">
        <f>V12/$AI12*100</f>
        <v>0.533918406911662</v>
      </c>
      <c r="W34" s="22">
        <f>W12/$AI12*100</f>
        <v>1.3613174875344034</v>
      </c>
      <c r="X34" s="22" t="s">
        <v>35</v>
      </c>
      <c r="Y34" s="22" t="s">
        <v>35</v>
      </c>
      <c r="Z34" s="22">
        <f t="shared" si="16"/>
        <v>1.7633617392016658</v>
      </c>
      <c r="AA34" s="22">
        <f>AA12/$AI12*100</f>
        <v>0.18137752870462465</v>
      </c>
      <c r="AB34" s="22" t="s">
        <v>35</v>
      </c>
      <c r="AC34" s="22">
        <f>AC12/$AI12*100</f>
        <v>2.2439338141413794</v>
      </c>
      <c r="AD34" s="22" t="s">
        <v>35</v>
      </c>
      <c r="AE34" s="22" t="s">
        <v>35</v>
      </c>
      <c r="AF34" s="22">
        <f>AF12/$AI12*100</f>
        <v>0.5474698921898441</v>
      </c>
      <c r="AG34" s="22" t="s">
        <v>35</v>
      </c>
      <c r="AH34" s="22">
        <f t="shared" si="10"/>
        <v>7.7324876127794555</v>
      </c>
      <c r="AI34" s="22">
        <f t="shared" si="11"/>
        <v>100</v>
      </c>
      <c r="AJ34" s="24"/>
      <c r="AK34" s="22">
        <f t="shared" si="12"/>
        <v>86.21013397165214</v>
      </c>
      <c r="AL34" s="22">
        <f t="shared" si="12"/>
        <v>90.9120705950713</v>
      </c>
      <c r="AM34" s="22">
        <f t="shared" si="13"/>
        <v>9.08792940492871</v>
      </c>
      <c r="AN34" s="22">
        <f t="shared" si="14"/>
        <v>45.22871320684091</v>
      </c>
    </row>
    <row r="35" spans="1:40" ht="12">
      <c r="A35" s="11" t="s">
        <v>42</v>
      </c>
      <c r="B35" s="22">
        <f>B13/$AI13*100</f>
        <v>15.228304342160085</v>
      </c>
      <c r="C35" s="22" t="s">
        <v>35</v>
      </c>
      <c r="D35" s="22" t="s">
        <v>35</v>
      </c>
      <c r="E35" s="22" t="s">
        <v>35</v>
      </c>
      <c r="F35" s="22" t="s">
        <v>35</v>
      </c>
      <c r="G35" s="22" t="s">
        <v>35</v>
      </c>
      <c r="H35" s="22" t="s">
        <v>35</v>
      </c>
      <c r="I35" s="22">
        <f t="shared" si="20"/>
        <v>1.8607946463150282</v>
      </c>
      <c r="J35" s="22">
        <f>J13/$AI13*100</f>
        <v>5.156005366900321</v>
      </c>
      <c r="K35" s="22">
        <f>K13/$AI13*100</f>
        <v>16.85415943952234</v>
      </c>
      <c r="L35" s="22" t="s">
        <v>35</v>
      </c>
      <c r="M35" s="22" t="s">
        <v>35</v>
      </c>
      <c r="N35" s="22">
        <f t="shared" si="7"/>
        <v>36.74546318882715</v>
      </c>
      <c r="O35" s="22" t="s">
        <v>35</v>
      </c>
      <c r="P35" s="22">
        <f t="shared" si="17"/>
        <v>10.476835511112824</v>
      </c>
      <c r="Q35" s="22">
        <f t="shared" si="19"/>
        <v>1.9621123268009126</v>
      </c>
      <c r="R35" s="22" t="s">
        <v>35</v>
      </c>
      <c r="S35" s="22" t="s">
        <v>35</v>
      </c>
      <c r="T35" s="22">
        <f aca="true" t="shared" si="21" ref="T35:T43">T13/$AI13*100</f>
        <v>3.7390262122788953</v>
      </c>
      <c r="U35" s="22" t="s">
        <v>35</v>
      </c>
      <c r="V35" s="22" t="s">
        <v>35</v>
      </c>
      <c r="W35" s="22">
        <f>W13/$AI13*100</f>
        <v>2.6803298698104516</v>
      </c>
      <c r="X35" s="22" t="s">
        <v>35</v>
      </c>
      <c r="Y35" s="22" t="s">
        <v>35</v>
      </c>
      <c r="Z35" s="22">
        <f t="shared" si="16"/>
        <v>0.9902334895314242</v>
      </c>
      <c r="AA35" s="22" t="s">
        <v>35</v>
      </c>
      <c r="AB35" s="22" t="s">
        <v>35</v>
      </c>
      <c r="AC35" s="22" t="s">
        <v>35</v>
      </c>
      <c r="AD35" s="22" t="s">
        <v>35</v>
      </c>
      <c r="AE35" s="22" t="s">
        <v>35</v>
      </c>
      <c r="AF35" s="22" t="s">
        <v>35</v>
      </c>
      <c r="AG35" s="22" t="s">
        <v>35</v>
      </c>
      <c r="AH35" s="22">
        <f t="shared" si="10"/>
        <v>4.306735606740562</v>
      </c>
      <c r="AI35" s="22">
        <f t="shared" si="11"/>
        <v>100</v>
      </c>
      <c r="AJ35" s="24"/>
      <c r="AK35" s="22">
        <f t="shared" si="12"/>
        <v>85.6222149243252</v>
      </c>
      <c r="AL35" s="22">
        <f t="shared" si="12"/>
        <v>90.07196552003478</v>
      </c>
      <c r="AM35" s="22">
        <f t="shared" si="13"/>
        <v>9.928034479965216</v>
      </c>
      <c r="AN35" s="22">
        <f t="shared" si="14"/>
        <v>40.91620595483914</v>
      </c>
    </row>
    <row r="36" spans="1:40" ht="12">
      <c r="A36" s="11" t="s">
        <v>43</v>
      </c>
      <c r="B36" s="22">
        <f>B14/$AI14*100</f>
        <v>11.306017264606618</v>
      </c>
      <c r="C36" s="22">
        <f>C14/$AI14*100</f>
        <v>6.927904542403432</v>
      </c>
      <c r="D36" s="22" t="s">
        <v>35</v>
      </c>
      <c r="E36" s="22" t="s">
        <v>35</v>
      </c>
      <c r="F36" s="22" t="s">
        <v>35</v>
      </c>
      <c r="G36" s="22" t="s">
        <v>35</v>
      </c>
      <c r="H36" s="22">
        <f aca="true" t="shared" si="22" ref="H36:H44">H14/$AI14*100</f>
        <v>15.092683430577786</v>
      </c>
      <c r="I36" s="22">
        <f t="shared" si="20"/>
        <v>3.2053899870288576</v>
      </c>
      <c r="J36" s="22">
        <f>J14/$AI14*100</f>
        <v>7.946194010117178</v>
      </c>
      <c r="K36" s="22" t="s">
        <v>35</v>
      </c>
      <c r="L36" s="22">
        <f>L14/$AI14*100</f>
        <v>0.8960884728943799</v>
      </c>
      <c r="M36" s="22" t="s">
        <v>35</v>
      </c>
      <c r="N36" s="22">
        <f t="shared" si="7"/>
        <v>30.17895170009591</v>
      </c>
      <c r="O36" s="22" t="s">
        <v>35</v>
      </c>
      <c r="P36" s="22">
        <f t="shared" si="17"/>
        <v>10.305565073985584</v>
      </c>
      <c r="Q36" s="22">
        <f t="shared" si="19"/>
        <v>3.0590930214000385</v>
      </c>
      <c r="R36" s="22" t="s">
        <v>35</v>
      </c>
      <c r="S36" s="22">
        <f aca="true" t="shared" si="23" ref="S36:S43">S14/$AI14*100</f>
        <v>2.0279732315669734</v>
      </c>
      <c r="T36" s="22">
        <f t="shared" si="21"/>
        <v>5.64862754670159</v>
      </c>
      <c r="U36" s="22" t="s">
        <v>35</v>
      </c>
      <c r="V36" s="22">
        <f>V14/$AI14*100</f>
        <v>1.1102922653498375</v>
      </c>
      <c r="W36" s="22" t="s">
        <v>35</v>
      </c>
      <c r="X36" s="22" t="s">
        <v>35</v>
      </c>
      <c r="Y36" s="22" t="s">
        <v>35</v>
      </c>
      <c r="Z36" s="22">
        <f t="shared" si="16"/>
        <v>0.364255974314321</v>
      </c>
      <c r="AA36" s="22" t="s">
        <v>35</v>
      </c>
      <c r="AB36" s="22" t="s">
        <v>35</v>
      </c>
      <c r="AC36" s="22" t="s">
        <v>35</v>
      </c>
      <c r="AD36" s="22">
        <f>AD14/$AI14*100</f>
        <v>0.9391169921969736</v>
      </c>
      <c r="AE36" s="22" t="s">
        <v>35</v>
      </c>
      <c r="AF36" s="22" t="s">
        <v>35</v>
      </c>
      <c r="AG36" s="22" t="s">
        <v>35</v>
      </c>
      <c r="AH36" s="22">
        <f t="shared" si="10"/>
        <v>0.9918464867605158</v>
      </c>
      <c r="AI36" s="22">
        <f t="shared" si="11"/>
        <v>100</v>
      </c>
      <c r="AJ36" s="24"/>
      <c r="AK36" s="22">
        <f t="shared" si="12"/>
        <v>84.6662462297142</v>
      </c>
      <c r="AL36" s="22">
        <f t="shared" si="12"/>
        <v>87.6714715274958</v>
      </c>
      <c r="AM36" s="22">
        <f t="shared" si="13"/>
        <v>12.328528472504198</v>
      </c>
      <c r="AN36" s="22">
        <f t="shared" si="14"/>
        <v>48.423887040601734</v>
      </c>
    </row>
    <row r="37" spans="1:40" ht="12">
      <c r="A37" s="11" t="s">
        <v>44</v>
      </c>
      <c r="B37" s="22">
        <f>B15/$AI15*100</f>
        <v>17.214277710999536</v>
      </c>
      <c r="C37" s="22" t="s">
        <v>35</v>
      </c>
      <c r="D37" s="22" t="s">
        <v>35</v>
      </c>
      <c r="E37" s="22" t="s">
        <v>35</v>
      </c>
      <c r="F37" s="22" t="s">
        <v>35</v>
      </c>
      <c r="G37" s="22" t="s">
        <v>35</v>
      </c>
      <c r="H37" s="22">
        <f t="shared" si="22"/>
        <v>23.72030532205271</v>
      </c>
      <c r="I37" s="22">
        <f t="shared" si="20"/>
        <v>3.9816774944656568</v>
      </c>
      <c r="J37" s="22">
        <f>J15/$AI15*100</f>
        <v>4.492680213404547</v>
      </c>
      <c r="K37" s="22" t="s">
        <v>35</v>
      </c>
      <c r="L37" s="22" t="s">
        <v>35</v>
      </c>
      <c r="M37" s="22">
        <f>M15/$AI15*100</f>
        <v>0.4227250516969666</v>
      </c>
      <c r="N37" s="22">
        <f t="shared" si="7"/>
        <v>24.085946579911678</v>
      </c>
      <c r="O37" s="22" t="s">
        <v>35</v>
      </c>
      <c r="P37" s="22">
        <f t="shared" si="17"/>
        <v>8.136628502515068</v>
      </c>
      <c r="Q37" s="22">
        <f t="shared" si="19"/>
        <v>3.260505639096498</v>
      </c>
      <c r="R37" s="22" t="s">
        <v>35</v>
      </c>
      <c r="S37" s="22">
        <f t="shared" si="23"/>
        <v>3.9383839783492642</v>
      </c>
      <c r="T37" s="22">
        <f t="shared" si="21"/>
        <v>2.9907333311675526</v>
      </c>
      <c r="U37" s="22" t="s">
        <v>35</v>
      </c>
      <c r="V37" s="22">
        <f>V15/$AI15*100</f>
        <v>1.02472371377483</v>
      </c>
      <c r="W37" s="22" t="s">
        <v>35</v>
      </c>
      <c r="X37" s="22" t="s">
        <v>35</v>
      </c>
      <c r="Y37" s="22">
        <f>Y15/$AI15*100</f>
        <v>1.1895109026068267</v>
      </c>
      <c r="Z37" s="22">
        <f t="shared" si="16"/>
        <v>1.2278651125200473</v>
      </c>
      <c r="AA37" s="22" t="s">
        <v>35</v>
      </c>
      <c r="AB37" s="22" t="s">
        <v>35</v>
      </c>
      <c r="AC37" s="22" t="s">
        <v>35</v>
      </c>
      <c r="AD37" s="22">
        <f>AD15/$AI15*100</f>
        <v>1.47797964475449</v>
      </c>
      <c r="AE37" s="22">
        <f>AE15/$AI15*100</f>
        <v>0.7943001069409518</v>
      </c>
      <c r="AF37" s="22" t="s">
        <v>35</v>
      </c>
      <c r="AG37" s="22" t="s">
        <v>35</v>
      </c>
      <c r="AH37" s="22">
        <f t="shared" si="10"/>
        <v>2.041756695743379</v>
      </c>
      <c r="AI37" s="22">
        <f t="shared" si="11"/>
        <v>100</v>
      </c>
      <c r="AJ37" s="24"/>
      <c r="AK37" s="22">
        <f t="shared" si="12"/>
        <v>80.83590416166146</v>
      </c>
      <c r="AL37" s="22">
        <f t="shared" si="12"/>
        <v>89.45930909806955</v>
      </c>
      <c r="AM37" s="22">
        <f t="shared" si="13"/>
        <v>10.540690901930454</v>
      </c>
      <c r="AN37" s="22">
        <f t="shared" si="14"/>
        <v>30.488017600819273</v>
      </c>
    </row>
    <row r="38" spans="1:40" ht="12">
      <c r="A38" s="11" t="s">
        <v>45</v>
      </c>
      <c r="B38" s="22" t="s">
        <v>35</v>
      </c>
      <c r="C38" s="22">
        <f>C16/$AI16*100</f>
        <v>18.214230633147956</v>
      </c>
      <c r="D38" s="22" t="s">
        <v>35</v>
      </c>
      <c r="E38" s="22" t="s">
        <v>35</v>
      </c>
      <c r="F38" s="22" t="s">
        <v>35</v>
      </c>
      <c r="G38" s="22" t="s">
        <v>35</v>
      </c>
      <c r="H38" s="22">
        <f t="shared" si="22"/>
        <v>18.546402294485794</v>
      </c>
      <c r="I38" s="22">
        <f t="shared" si="20"/>
        <v>7.4292142578497105</v>
      </c>
      <c r="J38" s="22" t="s">
        <v>35</v>
      </c>
      <c r="K38" s="22" t="s">
        <v>35</v>
      </c>
      <c r="L38" s="22" t="s">
        <v>35</v>
      </c>
      <c r="M38" s="22" t="s">
        <v>35</v>
      </c>
      <c r="N38" s="22">
        <f t="shared" si="7"/>
        <v>23.103362023045946</v>
      </c>
      <c r="O38" s="22" t="s">
        <v>35</v>
      </c>
      <c r="P38" s="22">
        <f t="shared" si="17"/>
        <v>8.928976436937281</v>
      </c>
      <c r="Q38" s="22">
        <f t="shared" si="19"/>
        <v>3.045662911213094</v>
      </c>
      <c r="R38" s="22" t="s">
        <v>35</v>
      </c>
      <c r="S38" s="22">
        <f t="shared" si="23"/>
        <v>8.021628094749925</v>
      </c>
      <c r="T38" s="22">
        <f t="shared" si="21"/>
        <v>6.642266802663076</v>
      </c>
      <c r="U38" s="22" t="s">
        <v>35</v>
      </c>
      <c r="V38" s="22" t="s">
        <v>35</v>
      </c>
      <c r="W38" s="22">
        <f>W16/$AI16*100</f>
        <v>0.15422718571674818</v>
      </c>
      <c r="X38" s="22" t="s">
        <v>35</v>
      </c>
      <c r="Y38" s="22" t="s">
        <v>35</v>
      </c>
      <c r="Z38" s="22">
        <f t="shared" si="16"/>
        <v>2.422662842523675</v>
      </c>
      <c r="AA38" s="22" t="s">
        <v>35</v>
      </c>
      <c r="AB38" s="22" t="s">
        <v>35</v>
      </c>
      <c r="AC38" s="22" t="s">
        <v>35</v>
      </c>
      <c r="AD38" s="22">
        <f>AD16/$AI16*100</f>
        <v>2.359287133435028</v>
      </c>
      <c r="AE38" s="22" t="s">
        <v>35</v>
      </c>
      <c r="AF38" s="22" t="s">
        <v>35</v>
      </c>
      <c r="AG38" s="22" t="s">
        <v>35</v>
      </c>
      <c r="AH38" s="22">
        <f t="shared" si="10"/>
        <v>1.1320793842317607</v>
      </c>
      <c r="AI38" s="22">
        <f t="shared" si="11"/>
        <v>100</v>
      </c>
      <c r="AJ38" s="24"/>
      <c r="AK38" s="22">
        <f t="shared" si="12"/>
        <v>76.68377652951105</v>
      </c>
      <c r="AL38" s="22">
        <f t="shared" si="12"/>
        <v>87.00744693327078</v>
      </c>
      <c r="AM38" s="22">
        <f t="shared" si="13"/>
        <v>12.992553066729212</v>
      </c>
      <c r="AN38" s="22">
        <f t="shared" si="14"/>
        <v>41.10346383842943</v>
      </c>
    </row>
    <row r="39" spans="1:40" ht="12">
      <c r="A39" s="11" t="s">
        <v>46</v>
      </c>
      <c r="B39" s="22">
        <f aca="true" t="shared" si="24" ref="B39:B44">B17/$AI17*100</f>
        <v>14.271296542961945</v>
      </c>
      <c r="C39" s="22" t="s">
        <v>35</v>
      </c>
      <c r="D39" s="22" t="s">
        <v>35</v>
      </c>
      <c r="E39" s="22" t="s">
        <v>35</v>
      </c>
      <c r="F39" s="22" t="s">
        <v>35</v>
      </c>
      <c r="G39" s="22" t="s">
        <v>35</v>
      </c>
      <c r="H39" s="22">
        <f t="shared" si="22"/>
        <v>16.11047357527818</v>
      </c>
      <c r="I39" s="22">
        <f t="shared" si="20"/>
        <v>9.42232422795549</v>
      </c>
      <c r="J39" s="22">
        <f aca="true" t="shared" si="25" ref="J39:J44">J17/$AI17*100</f>
        <v>7.305477571261706</v>
      </c>
      <c r="K39" s="22" t="s">
        <v>35</v>
      </c>
      <c r="L39" s="22" t="s">
        <v>35</v>
      </c>
      <c r="M39" s="22" t="s">
        <v>35</v>
      </c>
      <c r="N39" s="22">
        <f t="shared" si="7"/>
        <v>19.612082214799482</v>
      </c>
      <c r="O39" s="22" t="s">
        <v>35</v>
      </c>
      <c r="P39" s="22">
        <f t="shared" si="17"/>
        <v>7.055472448205906</v>
      </c>
      <c r="Q39" s="22">
        <f t="shared" si="19"/>
        <v>1.6665300518453248</v>
      </c>
      <c r="R39" s="22" t="s">
        <v>35</v>
      </c>
      <c r="S39" s="22">
        <f t="shared" si="23"/>
        <v>10.661591426053812</v>
      </c>
      <c r="T39" s="22">
        <f t="shared" si="21"/>
        <v>9.660034017090515</v>
      </c>
      <c r="U39" s="22" t="s">
        <v>35</v>
      </c>
      <c r="V39" s="22" t="s">
        <v>35</v>
      </c>
      <c r="W39" s="22" t="s">
        <v>35</v>
      </c>
      <c r="X39" s="22" t="s">
        <v>35</v>
      </c>
      <c r="Y39" s="22" t="s">
        <v>35</v>
      </c>
      <c r="Z39" s="22" t="s">
        <v>35</v>
      </c>
      <c r="AA39" s="22" t="s">
        <v>35</v>
      </c>
      <c r="AB39" s="22" t="s">
        <v>35</v>
      </c>
      <c r="AC39" s="22" t="s">
        <v>35</v>
      </c>
      <c r="AD39" s="22" t="s">
        <v>35</v>
      </c>
      <c r="AE39" s="22" t="s">
        <v>35</v>
      </c>
      <c r="AF39" s="22" t="s">
        <v>35</v>
      </c>
      <c r="AG39" s="22" t="s">
        <v>35</v>
      </c>
      <c r="AH39" s="22">
        <f t="shared" si="10"/>
        <v>4.234717924547634</v>
      </c>
      <c r="AI39" s="22">
        <f t="shared" si="11"/>
        <v>100</v>
      </c>
      <c r="AJ39" s="24"/>
      <c r="AK39" s="22">
        <f t="shared" si="12"/>
        <v>72.18539722374716</v>
      </c>
      <c r="AL39" s="22">
        <f t="shared" si="12"/>
        <v>84.82762516894168</v>
      </c>
      <c r="AM39" s="22">
        <f t="shared" si="13"/>
        <v>15.172374831058324</v>
      </c>
      <c r="AN39" s="22">
        <f t="shared" si="14"/>
        <v>49.25099533125197</v>
      </c>
    </row>
    <row r="40" spans="1:40" ht="12">
      <c r="A40" s="11" t="s">
        <v>47</v>
      </c>
      <c r="B40" s="22">
        <f t="shared" si="24"/>
        <v>11.68681327802798</v>
      </c>
      <c r="C40" s="22">
        <f>C18/$AI18*100</f>
        <v>5.622118030604509</v>
      </c>
      <c r="D40" s="22" t="s">
        <v>35</v>
      </c>
      <c r="E40" s="22" t="s">
        <v>35</v>
      </c>
      <c r="F40" s="22" t="s">
        <v>35</v>
      </c>
      <c r="G40" s="22" t="s">
        <v>35</v>
      </c>
      <c r="H40" s="22">
        <f t="shared" si="22"/>
        <v>16.191401108478654</v>
      </c>
      <c r="I40" s="22">
        <f t="shared" si="20"/>
        <v>7.8754791589096085</v>
      </c>
      <c r="J40" s="22">
        <f t="shared" si="25"/>
        <v>4.633167243356994</v>
      </c>
      <c r="K40" s="22" t="s">
        <v>35</v>
      </c>
      <c r="L40" s="22" t="s">
        <v>35</v>
      </c>
      <c r="M40" s="22" t="s">
        <v>35</v>
      </c>
      <c r="N40" s="22">
        <f t="shared" si="7"/>
        <v>21.42493499881816</v>
      </c>
      <c r="O40" s="22" t="s">
        <v>35</v>
      </c>
      <c r="P40" s="22">
        <f t="shared" si="17"/>
        <v>8.105601920034909</v>
      </c>
      <c r="Q40" s="22">
        <f t="shared" si="19"/>
        <v>2.824399178799298</v>
      </c>
      <c r="R40" s="22" t="s">
        <v>35</v>
      </c>
      <c r="S40" s="22">
        <f t="shared" si="23"/>
        <v>8.83146491991554</v>
      </c>
      <c r="T40" s="22">
        <f t="shared" si="21"/>
        <v>5.566425318404999</v>
      </c>
      <c r="U40" s="22" t="s">
        <v>35</v>
      </c>
      <c r="V40" s="22">
        <f>V18/$AI18*100</f>
        <v>0.9917966887935512</v>
      </c>
      <c r="W40" s="22">
        <f>W18/$AI18*100</f>
        <v>1.4660740867225253</v>
      </c>
      <c r="X40" s="22">
        <f>X18/$AI18*100</f>
        <v>0.8571302086915413</v>
      </c>
      <c r="Y40" s="22" t="s">
        <v>35</v>
      </c>
      <c r="Z40" s="22">
        <f>Z18/$AI18*100</f>
        <v>1.0865414944303335</v>
      </c>
      <c r="AA40" s="22" t="s">
        <v>35</v>
      </c>
      <c r="AB40" s="22" t="s">
        <v>35</v>
      </c>
      <c r="AC40" s="22" t="s">
        <v>35</v>
      </c>
      <c r="AD40" s="22">
        <f>AD18/$AI18*100</f>
        <v>1.4479709907769074</v>
      </c>
      <c r="AE40" s="22">
        <f>AE18/$AI18*100</f>
        <v>0.4670045384224377</v>
      </c>
      <c r="AF40" s="22" t="s">
        <v>35</v>
      </c>
      <c r="AG40" s="22" t="s">
        <v>35</v>
      </c>
      <c r="AH40" s="22">
        <f t="shared" si="10"/>
        <v>0.9216768368120527</v>
      </c>
      <c r="AI40" s="22">
        <f t="shared" si="11"/>
        <v>100</v>
      </c>
      <c r="AJ40" s="24"/>
      <c r="AK40" s="22">
        <f t="shared" si="12"/>
        <v>73.68113017307655</v>
      </c>
      <c r="AL40" s="22">
        <f t="shared" si="12"/>
        <v>86.92058474911101</v>
      </c>
      <c r="AM40" s="22">
        <f t="shared" si="13"/>
        <v>13.079415250888976</v>
      </c>
      <c r="AN40" s="22">
        <f t="shared" si="14"/>
        <v>40.74116880660685</v>
      </c>
    </row>
    <row r="41" spans="1:40" ht="12">
      <c r="A41" s="11" t="s">
        <v>48</v>
      </c>
      <c r="B41" s="22">
        <f t="shared" si="24"/>
        <v>17.53746071031088</v>
      </c>
      <c r="C41" s="22" t="s">
        <v>35</v>
      </c>
      <c r="D41" s="22" t="s">
        <v>35</v>
      </c>
      <c r="E41" s="22" t="s">
        <v>35</v>
      </c>
      <c r="F41" s="22" t="s">
        <v>35</v>
      </c>
      <c r="G41" s="22" t="s">
        <v>35</v>
      </c>
      <c r="H41" s="22">
        <f t="shared" si="22"/>
        <v>18.924871776911285</v>
      </c>
      <c r="I41" s="22">
        <f t="shared" si="20"/>
        <v>5.684065869921248</v>
      </c>
      <c r="J41" s="22">
        <f t="shared" si="25"/>
        <v>9.10464538380203</v>
      </c>
      <c r="K41" s="22" t="s">
        <v>35</v>
      </c>
      <c r="L41" s="22" t="s">
        <v>35</v>
      </c>
      <c r="M41" s="22">
        <f>M19/$AI19*100</f>
        <v>0.14287159679300518</v>
      </c>
      <c r="N41" s="22">
        <f t="shared" si="7"/>
        <v>19.344703021650883</v>
      </c>
      <c r="O41" s="22" t="s">
        <v>35</v>
      </c>
      <c r="P41" s="22">
        <f t="shared" si="17"/>
        <v>6.901587598078293</v>
      </c>
      <c r="Q41" s="22">
        <f t="shared" si="19"/>
        <v>2.174928202853207</v>
      </c>
      <c r="R41" s="22" t="s">
        <v>35</v>
      </c>
      <c r="S41" s="22">
        <f t="shared" si="23"/>
        <v>5.477263402967949</v>
      </c>
      <c r="T41" s="22">
        <f t="shared" si="21"/>
        <v>5.624749140824696</v>
      </c>
      <c r="U41" s="22">
        <f>U19/$AI19*100</f>
        <v>1.0286754969096372</v>
      </c>
      <c r="V41" s="22">
        <f>V19/$AI19*100</f>
        <v>0.15943803097367273</v>
      </c>
      <c r="W41" s="22" t="s">
        <v>35</v>
      </c>
      <c r="X41" s="22" t="s">
        <v>35</v>
      </c>
      <c r="Y41" s="22">
        <f>Y19/$AI19*100</f>
        <v>1.6191187768857105</v>
      </c>
      <c r="Z41" s="22">
        <f>Z19/$AI19*100</f>
        <v>1.0386264758302395</v>
      </c>
      <c r="AA41" s="22">
        <f>AA19/$AI19*100</f>
        <v>0.37402338646822525</v>
      </c>
      <c r="AB41" s="22" t="s">
        <v>35</v>
      </c>
      <c r="AC41" s="22" t="s">
        <v>35</v>
      </c>
      <c r="AD41" s="22">
        <f>AD19/$AI19*100</f>
        <v>1.0195028068431604</v>
      </c>
      <c r="AE41" s="22" t="s">
        <v>35</v>
      </c>
      <c r="AF41" s="22">
        <f>AF19/$AI19*100</f>
        <v>1.74108775873935</v>
      </c>
      <c r="AG41" s="22" t="s">
        <v>35</v>
      </c>
      <c r="AH41" s="22">
        <f t="shared" si="10"/>
        <v>2.1023805632365256</v>
      </c>
      <c r="AI41" s="22">
        <f t="shared" si="11"/>
        <v>100</v>
      </c>
      <c r="AJ41" s="24"/>
      <c r="AK41" s="22">
        <f t="shared" si="12"/>
        <v>76.52327612664729</v>
      </c>
      <c r="AL41" s="22">
        <f t="shared" si="12"/>
        <v>85.17703368313589</v>
      </c>
      <c r="AM41" s="22">
        <f t="shared" si="13"/>
        <v>14.82296631686411</v>
      </c>
      <c r="AN41" s="22">
        <f t="shared" si="14"/>
        <v>40.605673396371074</v>
      </c>
    </row>
    <row r="42" spans="1:40" ht="12">
      <c r="A42" s="11" t="s">
        <v>49</v>
      </c>
      <c r="B42" s="22">
        <f t="shared" si="24"/>
        <v>11.586710562256501</v>
      </c>
      <c r="C42" s="22" t="s">
        <v>35</v>
      </c>
      <c r="D42" s="22" t="s">
        <v>35</v>
      </c>
      <c r="E42" s="22" t="s">
        <v>35</v>
      </c>
      <c r="F42" s="22" t="s">
        <v>35</v>
      </c>
      <c r="G42" s="22" t="s">
        <v>35</v>
      </c>
      <c r="H42" s="22">
        <f t="shared" si="22"/>
        <v>12.277634813611467</v>
      </c>
      <c r="I42" s="22">
        <f t="shared" si="20"/>
        <v>5.28615995054558</v>
      </c>
      <c r="J42" s="22">
        <f t="shared" si="25"/>
        <v>11.459624203913226</v>
      </c>
      <c r="K42" s="22" t="s">
        <v>35</v>
      </c>
      <c r="L42" s="22" t="s">
        <v>35</v>
      </c>
      <c r="M42" s="22" t="s">
        <v>35</v>
      </c>
      <c r="N42" s="22">
        <f t="shared" si="7"/>
        <v>21.06700786382783</v>
      </c>
      <c r="O42" s="22" t="s">
        <v>35</v>
      </c>
      <c r="P42" s="22">
        <f t="shared" si="17"/>
        <v>6.794807285901178</v>
      </c>
      <c r="Q42" s="22">
        <f t="shared" si="19"/>
        <v>2.7740479305337913</v>
      </c>
      <c r="R42" s="22" t="s">
        <v>35</v>
      </c>
      <c r="S42" s="22">
        <f t="shared" si="23"/>
        <v>12.095918572722438</v>
      </c>
      <c r="T42" s="22">
        <f t="shared" si="21"/>
        <v>4.302822064722035</v>
      </c>
      <c r="U42" s="22" t="s">
        <v>35</v>
      </c>
      <c r="V42" s="22" t="s">
        <v>35</v>
      </c>
      <c r="W42" s="22">
        <f>W20/$AI20*100</f>
        <v>8.699089981167067</v>
      </c>
      <c r="X42" s="22" t="s">
        <v>35</v>
      </c>
      <c r="Y42" s="22" t="s">
        <v>35</v>
      </c>
      <c r="Z42" s="22" t="s">
        <v>35</v>
      </c>
      <c r="AA42" s="22" t="s">
        <v>35</v>
      </c>
      <c r="AB42" s="22" t="s">
        <v>35</v>
      </c>
      <c r="AC42" s="22" t="s">
        <v>35</v>
      </c>
      <c r="AD42" s="22">
        <f>AD20/$AI20*100</f>
        <v>0.6429074598542245</v>
      </c>
      <c r="AE42" s="22" t="s">
        <v>35</v>
      </c>
      <c r="AF42" s="22" t="s">
        <v>35</v>
      </c>
      <c r="AG42" s="22" t="s">
        <v>35</v>
      </c>
      <c r="AH42" s="22">
        <f t="shared" si="10"/>
        <v>3.0132693109446653</v>
      </c>
      <c r="AI42" s="22">
        <f t="shared" si="11"/>
        <v>100</v>
      </c>
      <c r="AJ42" s="24"/>
      <c r="AK42" s="22">
        <f t="shared" si="12"/>
        <v>78.49897296333162</v>
      </c>
      <c r="AL42" s="22">
        <f t="shared" si="12"/>
        <v>84.97395527930887</v>
      </c>
      <c r="AM42" s="22">
        <f t="shared" si="13"/>
        <v>15.026044720691138</v>
      </c>
      <c r="AN42" s="22">
        <f t="shared" si="14"/>
        <v>42.0643566771272</v>
      </c>
    </row>
    <row r="43" spans="1:40" ht="12">
      <c r="A43" s="11" t="s">
        <v>50</v>
      </c>
      <c r="B43" s="22">
        <f t="shared" si="24"/>
        <v>13.782365611787467</v>
      </c>
      <c r="C43" s="22" t="s">
        <v>35</v>
      </c>
      <c r="D43" s="22" t="s">
        <v>35</v>
      </c>
      <c r="E43" s="22" t="s">
        <v>35</v>
      </c>
      <c r="F43" s="22" t="s">
        <v>35</v>
      </c>
      <c r="G43" s="22" t="s">
        <v>35</v>
      </c>
      <c r="H43" s="22">
        <f t="shared" si="22"/>
        <v>15.308538092091814</v>
      </c>
      <c r="I43" s="22">
        <f t="shared" si="20"/>
        <v>9.287993576505654</v>
      </c>
      <c r="J43" s="22">
        <f t="shared" si="25"/>
        <v>8.003442850751531</v>
      </c>
      <c r="K43" s="22" t="s">
        <v>35</v>
      </c>
      <c r="L43" s="22" t="s">
        <v>35</v>
      </c>
      <c r="M43" s="22">
        <f>M21/$AI21*100</f>
        <v>0.32250800714643374</v>
      </c>
      <c r="N43" s="22" t="s">
        <v>35</v>
      </c>
      <c r="O43" s="22" t="s">
        <v>35</v>
      </c>
      <c r="P43" s="22">
        <f t="shared" si="17"/>
        <v>9.932120730879882</v>
      </c>
      <c r="Q43" s="22" t="s">
        <v>35</v>
      </c>
      <c r="R43" s="22">
        <f>R21/$AI21*100</f>
        <v>20.900800270213416</v>
      </c>
      <c r="S43" s="22">
        <f t="shared" si="23"/>
        <v>9.35865794003751</v>
      </c>
      <c r="T43" s="22">
        <f t="shared" si="21"/>
        <v>8.204473335683874</v>
      </c>
      <c r="U43" s="22" t="s">
        <v>35</v>
      </c>
      <c r="V43" s="22">
        <f>V21/$AI21*100</f>
        <v>0.6650153624622606</v>
      </c>
      <c r="W43" s="22" t="s">
        <v>35</v>
      </c>
      <c r="X43" s="22">
        <f>X21/$AI21*100</f>
        <v>2.2538524670307045</v>
      </c>
      <c r="Y43" s="22" t="s">
        <v>35</v>
      </c>
      <c r="Z43" s="22" t="s">
        <v>35</v>
      </c>
      <c r="AA43" s="22" t="s">
        <v>35</v>
      </c>
      <c r="AB43" s="22" t="s">
        <v>35</v>
      </c>
      <c r="AC43" s="22" t="s">
        <v>35</v>
      </c>
      <c r="AD43" s="22" t="s">
        <v>35</v>
      </c>
      <c r="AE43" s="22" t="s">
        <v>35</v>
      </c>
      <c r="AF43" s="22" t="s">
        <v>35</v>
      </c>
      <c r="AG43" s="22" t="s">
        <v>35</v>
      </c>
      <c r="AH43" s="22">
        <f t="shared" si="10"/>
        <v>1.9802317554094535</v>
      </c>
      <c r="AI43" s="22">
        <f>AI21/$AI21*100</f>
        <v>100</v>
      </c>
      <c r="AJ43" s="24"/>
      <c r="AK43" s="22">
        <f t="shared" si="12"/>
        <v>67.59472762591949</v>
      </c>
      <c r="AL43" s="22">
        <f t="shared" si="12"/>
        <v>89.35504965331371</v>
      </c>
      <c r="AM43" s="22">
        <f t="shared" si="13"/>
        <v>10.644950346686294</v>
      </c>
      <c r="AN43" s="22">
        <f t="shared" si="14"/>
        <v>70.31933943493833</v>
      </c>
    </row>
    <row r="44" spans="1:40" ht="12">
      <c r="A44" s="11" t="s">
        <v>51</v>
      </c>
      <c r="B44" s="22">
        <f t="shared" si="24"/>
        <v>4.210396185951013</v>
      </c>
      <c r="C44" s="22">
        <f>C22/$AI22*100</f>
        <v>16.451902455804653</v>
      </c>
      <c r="D44" s="22" t="s">
        <v>35</v>
      </c>
      <c r="E44" s="22" t="s">
        <v>35</v>
      </c>
      <c r="F44" s="22" t="s">
        <v>35</v>
      </c>
      <c r="G44" s="22" t="s">
        <v>35</v>
      </c>
      <c r="H44" s="22">
        <f t="shared" si="22"/>
        <v>13.659734801047035</v>
      </c>
      <c r="I44" s="22">
        <f t="shared" si="20"/>
        <v>1.8933721761471443</v>
      </c>
      <c r="J44" s="22">
        <f t="shared" si="25"/>
        <v>0.8393487737101517</v>
      </c>
      <c r="K44" s="22" t="s">
        <v>35</v>
      </c>
      <c r="L44" s="22" t="s">
        <v>35</v>
      </c>
      <c r="M44" s="22" t="s">
        <v>35</v>
      </c>
      <c r="N44" s="22">
        <f>N22/$AI22*100</f>
        <v>19.392955619218593</v>
      </c>
      <c r="O44" s="22" t="s">
        <v>35</v>
      </c>
      <c r="P44" s="22">
        <f t="shared" si="17"/>
        <v>7.140269498895452</v>
      </c>
      <c r="Q44" s="22">
        <f aca="true" t="shared" si="26" ref="Q44:AF45">Q22/$AI22*100</f>
        <v>1.090895409273901</v>
      </c>
      <c r="R44" s="22">
        <f t="shared" si="26"/>
        <v>2.049782584157937</v>
      </c>
      <c r="S44" s="22">
        <f t="shared" si="26"/>
        <v>9.188117108933668</v>
      </c>
      <c r="T44" s="22">
        <f t="shared" si="26"/>
        <v>8.209127702916973</v>
      </c>
      <c r="U44" s="22" t="s">
        <v>35</v>
      </c>
      <c r="V44" s="22" t="s">
        <v>35</v>
      </c>
      <c r="W44" s="22" t="s">
        <v>35</v>
      </c>
      <c r="X44" s="22" t="s">
        <v>35</v>
      </c>
      <c r="Y44" s="22" t="s">
        <v>35</v>
      </c>
      <c r="Z44" s="22" t="s">
        <v>35</v>
      </c>
      <c r="AA44" s="22" t="s">
        <v>35</v>
      </c>
      <c r="AB44" s="22" t="s">
        <v>35</v>
      </c>
      <c r="AC44" s="22" t="s">
        <v>35</v>
      </c>
      <c r="AD44" s="22">
        <f t="shared" si="26"/>
        <v>0.1889824723594322</v>
      </c>
      <c r="AE44" s="22" t="s">
        <v>35</v>
      </c>
      <c r="AF44" s="22">
        <f t="shared" si="26"/>
        <v>14.271401620003331</v>
      </c>
      <c r="AG44" s="22">
        <f aca="true" t="shared" si="27" ref="AG44:AI45">AG22/$AI22*100</f>
        <v>0.43461668700181133</v>
      </c>
      <c r="AH44" s="22">
        <f t="shared" si="27"/>
        <v>0.9790969045789013</v>
      </c>
      <c r="AI44" s="22">
        <f t="shared" si="27"/>
        <v>100</v>
      </c>
      <c r="AJ44" s="24"/>
      <c r="AK44" s="22">
        <f t="shared" si="12"/>
        <v>76.05107546938827</v>
      </c>
      <c r="AL44" s="22">
        <f t="shared" si="12"/>
        <v>88.60657611491057</v>
      </c>
      <c r="AM44" s="22">
        <f t="shared" si="13"/>
        <v>11.39342388508944</v>
      </c>
      <c r="AN44" s="22">
        <f t="shared" si="14"/>
        <v>32.71328846716549</v>
      </c>
    </row>
    <row r="45" spans="1:40" ht="12">
      <c r="A45" s="12" t="s">
        <v>28</v>
      </c>
      <c r="B45" s="23">
        <f aca="true" t="shared" si="28" ref="B45:Q45">B23/$AI23*100</f>
        <v>6.343651728753769</v>
      </c>
      <c r="C45" s="23">
        <f t="shared" si="28"/>
        <v>9.844025091376379</v>
      </c>
      <c r="D45" s="23">
        <f t="shared" si="28"/>
        <v>0.15416118157482514</v>
      </c>
      <c r="E45" s="23">
        <f t="shared" si="28"/>
        <v>0.23843975581833562</v>
      </c>
      <c r="F45" s="23">
        <f t="shared" si="28"/>
        <v>0.13593028487124317</v>
      </c>
      <c r="G45" s="23">
        <f t="shared" si="28"/>
        <v>2.7817884127671255</v>
      </c>
      <c r="H45" s="23">
        <f t="shared" si="28"/>
        <v>12.710170724408126</v>
      </c>
      <c r="I45" s="23">
        <f t="shared" si="28"/>
        <v>3.1178840565153307</v>
      </c>
      <c r="J45" s="23">
        <f t="shared" si="28"/>
        <v>3.0538774304757004</v>
      </c>
      <c r="K45" s="23">
        <f t="shared" si="28"/>
        <v>0.34388908993558254</v>
      </c>
      <c r="L45" s="23">
        <f t="shared" si="28"/>
        <v>6.650550973426146</v>
      </c>
      <c r="M45" s="23">
        <f t="shared" si="28"/>
        <v>0.06553460587838561</v>
      </c>
      <c r="N45" s="23">
        <f t="shared" si="28"/>
        <v>21.933053286087297</v>
      </c>
      <c r="O45" s="23">
        <f t="shared" si="28"/>
        <v>0.33118588500161583</v>
      </c>
      <c r="P45" s="23">
        <f t="shared" si="28"/>
        <v>8.574506038385325</v>
      </c>
      <c r="Q45" s="23">
        <f t="shared" si="28"/>
        <v>2.8027119994316516</v>
      </c>
      <c r="R45" s="23">
        <f t="shared" si="26"/>
        <v>0.5997807723436248</v>
      </c>
      <c r="S45" s="23">
        <f t="shared" si="26"/>
        <v>6.170136135888041</v>
      </c>
      <c r="T45" s="23">
        <f t="shared" si="26"/>
        <v>3.909074264052068</v>
      </c>
      <c r="U45" s="23">
        <f t="shared" si="26"/>
        <v>0.34165329590681537</v>
      </c>
      <c r="V45" s="23">
        <f t="shared" si="26"/>
        <v>0.371875838305728</v>
      </c>
      <c r="W45" s="23">
        <f t="shared" si="26"/>
        <v>0.5359651437838391</v>
      </c>
      <c r="X45" s="23">
        <f t="shared" si="26"/>
        <v>0.13818854919175672</v>
      </c>
      <c r="Y45" s="23">
        <f t="shared" si="26"/>
        <v>0.30807893498906425</v>
      </c>
      <c r="Z45" s="23">
        <f t="shared" si="26"/>
        <v>1.3826382466910716</v>
      </c>
      <c r="AA45" s="23">
        <f t="shared" si="26"/>
        <v>0.41998098788615335</v>
      </c>
      <c r="AB45" s="23">
        <f t="shared" si="26"/>
        <v>0.2408815275214448</v>
      </c>
      <c r="AC45" s="23">
        <f t="shared" si="26"/>
        <v>0.36812329958407863</v>
      </c>
      <c r="AD45" s="23">
        <f t="shared" si="26"/>
        <v>0.5225616147571094</v>
      </c>
      <c r="AE45" s="23">
        <f t="shared" si="26"/>
        <v>0.2893462017698126</v>
      </c>
      <c r="AF45" s="23">
        <f t="shared" si="26"/>
        <v>0.8822435747417892</v>
      </c>
      <c r="AG45" s="23">
        <f t="shared" si="27"/>
        <v>0.8439017669251762</v>
      </c>
      <c r="AH45" s="23">
        <f t="shared" si="27"/>
        <v>3.5942093009555904</v>
      </c>
      <c r="AI45" s="23">
        <f t="shared" si="27"/>
        <v>100</v>
      </c>
      <c r="AJ45" s="25"/>
      <c r="AK45" s="23">
        <f t="shared" si="12"/>
        <v>81.26378726557625</v>
      </c>
      <c r="AL45" s="23">
        <f t="shared" si="12"/>
        <v>88.12031034464209</v>
      </c>
      <c r="AM45" s="23">
        <f t="shared" si="13"/>
        <v>11.879689655357904</v>
      </c>
      <c r="AN45" s="23">
        <f t="shared" si="14"/>
        <v>38.20463344060022</v>
      </c>
    </row>
    <row r="46" spans="1:2" ht="12">
      <c r="A46" s="7" t="s">
        <v>52</v>
      </c>
      <c r="B46" s="1" t="s">
        <v>53</v>
      </c>
    </row>
    <row r="47" ht="12">
      <c r="B47" s="1"/>
    </row>
  </sheetData>
  <printOptions gridLines="1"/>
  <pageMargins left="0.4" right="0.25" top="0.91" bottom="1.09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Francesca Rodolfi</dc:creator>
  <cp:keywords/>
  <dc:description/>
  <cp:lastModifiedBy>Susy</cp:lastModifiedBy>
  <dcterms:modified xsi:type="dcterms:W3CDTF">2003-04-28T08:32:02Z</dcterms:modified>
  <cp:category/>
  <cp:version/>
  <cp:contentType/>
  <cp:contentStatus/>
</cp:coreProperties>
</file>