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7875" activeTab="0"/>
  </bookViews>
  <sheets>
    <sheet name="Lista06p" sheetId="1" r:id="rId1"/>
  </sheets>
  <definedNames/>
  <calcPr fullCalcOnLoad="1"/>
</workbook>
</file>

<file path=xl/sharedStrings.xml><?xml version="1.0" encoding="utf-8"?>
<sst xmlns="http://schemas.openxmlformats.org/spreadsheetml/2006/main" count="402" uniqueCount="70">
  <si>
    <t>Circoscrizione</t>
  </si>
  <si>
    <t>Totale voti validi</t>
  </si>
  <si>
    <t>Elettori</t>
  </si>
  <si>
    <t>Votanti</t>
  </si>
  <si>
    <t>Voti validi</t>
  </si>
  <si>
    <t>Voti non validi</t>
  </si>
  <si>
    <t>Schede bianche</t>
  </si>
  <si>
    <t>Piemonte 1</t>
  </si>
  <si>
    <t>-</t>
  </si>
  <si>
    <t>Piemonte 2</t>
  </si>
  <si>
    <t>Lombardia 1</t>
  </si>
  <si>
    <t>Lombardia 2</t>
  </si>
  <si>
    <t>Lombardia 3</t>
  </si>
  <si>
    <t>Trentino-Alto Adige</t>
  </si>
  <si>
    <t>Veneto 1</t>
  </si>
  <si>
    <t>Veneto 2</t>
  </si>
  <si>
    <t>Friuli-Venezia Giulia</t>
  </si>
  <si>
    <t>Liguria</t>
  </si>
  <si>
    <t>Emilia-Romagna</t>
  </si>
  <si>
    <t>Toscana</t>
  </si>
  <si>
    <t>Umbria</t>
  </si>
  <si>
    <t>Marche</t>
  </si>
  <si>
    <t>Lazio 1</t>
  </si>
  <si>
    <t>Lazio 2</t>
  </si>
  <si>
    <t>Abruzzo</t>
  </si>
  <si>
    <t>Molise</t>
  </si>
  <si>
    <t>Campania 1</t>
  </si>
  <si>
    <t>Campania 2</t>
  </si>
  <si>
    <t>Puglia</t>
  </si>
  <si>
    <t>Basilicata</t>
  </si>
  <si>
    <t>Calabria</t>
  </si>
  <si>
    <t>Sicilia 1</t>
  </si>
  <si>
    <t>Sicilia 2</t>
  </si>
  <si>
    <t>Sardegna</t>
  </si>
  <si>
    <t>% votanti su elettori</t>
  </si>
  <si>
    <t>% di voti validi sui votanti</t>
  </si>
  <si>
    <t>% di voti non validi sui votanti</t>
  </si>
  <si>
    <t>% di schede bianche sui voti non validi</t>
  </si>
  <si>
    <t>2006 - Elezioni Camera - 9-10 aprile (per circoscrizione)</t>
  </si>
  <si>
    <t>Abruzzi</t>
  </si>
  <si>
    <t xml:space="preserve">Comunisti italiani </t>
  </si>
  <si>
    <t xml:space="preserve">Lega nord </t>
  </si>
  <si>
    <t>Lista consumatori</t>
  </si>
  <si>
    <t>No euro</t>
  </si>
  <si>
    <t>Valori assoluti</t>
  </si>
  <si>
    <t>Valori percentuali</t>
  </si>
  <si>
    <t xml:space="preserve">Totale </t>
  </si>
  <si>
    <t>Altre liste(1)</t>
  </si>
  <si>
    <t>Altre liste di centro-destra(1)</t>
  </si>
  <si>
    <t>Altre liste di centro-sinistra(1)</t>
  </si>
  <si>
    <t>(1) Liste che non ottennero almeno 50.000 voti o un seggio</t>
  </si>
  <si>
    <t>(2) In Valle d'Aosta sono stati collocati nella colonna L'Ulivo i voti della lista "Aut.Lib. Democratie"</t>
  </si>
  <si>
    <t>(3) In Valle d'Aosta Forza Italia e An si sono presentate insieme ed i voti sono stati collocati nella colonna di Forza Italia</t>
  </si>
  <si>
    <t>L'Ulivo (2)</t>
  </si>
  <si>
    <t>Alleanza nazionale (3)</t>
  </si>
  <si>
    <t xml:space="preserve">Rifondazione comunista </t>
  </si>
  <si>
    <t xml:space="preserve">La Rosa nel pugno </t>
  </si>
  <si>
    <t xml:space="preserve">Italia dei valori -  Di Pietro </t>
  </si>
  <si>
    <t xml:space="preserve">Federazione dei Verdi </t>
  </si>
  <si>
    <t>Unione democratici per l’Europa</t>
  </si>
  <si>
    <t>Südtiroler Volkspartei</t>
  </si>
  <si>
    <t>Socialisti</t>
  </si>
  <si>
    <t>Forza Italia (3)</t>
  </si>
  <si>
    <t xml:space="preserve">Unione dei democratici cristiani </t>
  </si>
  <si>
    <t xml:space="preserve">Dc-Nuovo Psi </t>
  </si>
  <si>
    <t xml:space="preserve">Alternativa sociale - Mussolini </t>
  </si>
  <si>
    <t xml:space="preserve">Movimento sociale Fiamma tricolore </t>
  </si>
  <si>
    <t>Partito dei pensionati</t>
  </si>
  <si>
    <t>Valle d'Aosta</t>
  </si>
  <si>
    <t>Fonte: Ministero dell'Interno, Direzione generale dell'Amministrazione civile, Direzione centrale per i servizi elettorali, Elezioni politiche Camera dei deputati 9-10 aprile 2006, Roma 2006.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</si>
</sst>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-* #,##0_-;\-* #,##0_-;_-* &quot;-&quot;??_-;_-@_-"/>
    <numFmt numFmtId="176" formatCode="0.0"/>
    <numFmt numFmtId="177" formatCode="0.0000"/>
    <numFmt numFmtId="178" formatCode="0.00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43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 wrapText="1"/>
    </xf>
    <xf numFmtId="0" fontId="6" fillId="0" borderId="0" xfId="0" applyFont="1" applyAlignment="1">
      <alignment/>
    </xf>
    <xf numFmtId="176" fontId="5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5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170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right"/>
    </xf>
    <xf numFmtId="170" fontId="6" fillId="0" borderId="11" xfId="0" applyNumberFormat="1" applyFont="1" applyBorder="1" applyAlignment="1">
      <alignment/>
    </xf>
    <xf numFmtId="176" fontId="6" fillId="0" borderId="11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 wrapText="1"/>
    </xf>
    <xf numFmtId="3" fontId="8" fillId="0" borderId="0" xfId="0" applyNumberFormat="1" applyFont="1" applyAlignment="1">
      <alignment/>
    </xf>
    <xf numFmtId="3" fontId="7" fillId="0" borderId="0" xfId="48" applyNumberFormat="1" applyFont="1" applyFill="1" applyBorder="1" applyAlignment="1">
      <alignment horizontal="right" wrapText="1"/>
      <protection/>
    </xf>
    <xf numFmtId="0" fontId="5" fillId="0" borderId="10" xfId="0" applyFont="1" applyBorder="1" applyAlignment="1" quotePrefix="1">
      <alignment horizontal="right" wrapText="1"/>
    </xf>
    <xf numFmtId="0" fontId="6" fillId="0" borderId="0" xfId="0" applyFont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5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1"/>
  <sheetViews>
    <sheetView tabSelected="1" zoomScalePageLayoutView="0" workbookViewId="0" topLeftCell="A1">
      <selection activeCell="J40" sqref="J40"/>
    </sheetView>
  </sheetViews>
  <sheetFormatPr defaultColWidth="9.140625" defaultRowHeight="12.75"/>
  <cols>
    <col min="1" max="1" width="21.8515625" style="3" customWidth="1"/>
    <col min="2" max="2" width="10.421875" style="3" bestFit="1" customWidth="1"/>
    <col min="3" max="3" width="9.28125" style="3" customWidth="1"/>
    <col min="4" max="4" width="10.421875" style="3" bestFit="1" customWidth="1"/>
    <col min="5" max="5" width="10.7109375" style="3" bestFit="1" customWidth="1"/>
    <col min="6" max="8" width="9.57421875" style="3" bestFit="1" customWidth="1"/>
    <col min="9" max="9" width="10.140625" style="3" bestFit="1" customWidth="1"/>
    <col min="10" max="10" width="11.00390625" style="3" customWidth="1"/>
    <col min="11" max="11" width="9.28125" style="3" customWidth="1"/>
    <col min="12" max="12" width="10.421875" style="3" customWidth="1"/>
    <col min="13" max="13" width="7.7109375" style="3" customWidth="1"/>
    <col min="14" max="14" width="9.28125" style="3" customWidth="1"/>
    <col min="15" max="15" width="10.140625" style="3" bestFit="1" customWidth="1"/>
    <col min="16" max="16" width="9.28125" style="3" customWidth="1"/>
    <col min="17" max="17" width="10.140625" style="3" bestFit="1" customWidth="1"/>
    <col min="18" max="18" width="9.57421875" style="3" bestFit="1" customWidth="1"/>
    <col min="19" max="19" width="10.57421875" style="3" customWidth="1"/>
    <col min="20" max="20" width="9.140625" style="3" bestFit="1" customWidth="1"/>
    <col min="21" max="21" width="9.00390625" style="3" customWidth="1"/>
    <col min="22" max="22" width="10.140625" style="3" bestFit="1" customWidth="1"/>
    <col min="23" max="23" width="10.00390625" style="3" customWidth="1"/>
    <col min="24" max="24" width="10.421875" style="3" bestFit="1" customWidth="1"/>
    <col min="25" max="25" width="9.140625" style="3" customWidth="1"/>
    <col min="26" max="27" width="10.28125" style="3" bestFit="1" customWidth="1"/>
    <col min="28" max="28" width="10.421875" style="3" bestFit="1" customWidth="1"/>
    <col min="29" max="30" width="9.8515625" style="3" bestFit="1" customWidth="1"/>
    <col min="31" max="16384" width="9.140625" style="3" customWidth="1"/>
  </cols>
  <sheetData>
    <row r="1" ht="12.75">
      <c r="A1" s="21" t="s">
        <v>38</v>
      </c>
    </row>
    <row r="2" spans="1:30" ht="15.75">
      <c r="A2" s="16"/>
      <c r="Z2" s="15"/>
      <c r="AA2" s="15"/>
      <c r="AB2" s="15"/>
      <c r="AC2" s="15"/>
      <c r="AD2" s="15"/>
    </row>
    <row r="3" spans="1:30" ht="12.75">
      <c r="A3" s="21" t="s">
        <v>44</v>
      </c>
      <c r="Z3" s="15"/>
      <c r="AA3" s="15"/>
      <c r="AB3" s="15"/>
      <c r="AC3" s="15"/>
      <c r="AD3" s="15"/>
    </row>
    <row r="4" spans="1:31" ht="63.75">
      <c r="A4" s="1" t="s">
        <v>0</v>
      </c>
      <c r="B4" s="2" t="s">
        <v>53</v>
      </c>
      <c r="C4" s="2" t="s">
        <v>55</v>
      </c>
      <c r="D4" s="2" t="s">
        <v>56</v>
      </c>
      <c r="E4" s="2" t="s">
        <v>40</v>
      </c>
      <c r="F4" s="2" t="s">
        <v>57</v>
      </c>
      <c r="G4" s="2" t="s">
        <v>58</v>
      </c>
      <c r="H4" s="23" t="s">
        <v>59</v>
      </c>
      <c r="I4" s="2" t="s">
        <v>67</v>
      </c>
      <c r="J4" s="23" t="s">
        <v>60</v>
      </c>
      <c r="K4" s="2" t="s">
        <v>61</v>
      </c>
      <c r="L4" s="2" t="s">
        <v>42</v>
      </c>
      <c r="M4" s="2" t="s">
        <v>49</v>
      </c>
      <c r="N4" s="2" t="s">
        <v>62</v>
      </c>
      <c r="O4" s="2" t="s">
        <v>54</v>
      </c>
      <c r="P4" s="2" t="s">
        <v>63</v>
      </c>
      <c r="Q4" s="2" t="s">
        <v>41</v>
      </c>
      <c r="R4" s="2" t="s">
        <v>64</v>
      </c>
      <c r="S4" s="2" t="s">
        <v>65</v>
      </c>
      <c r="T4" s="2" t="s">
        <v>66</v>
      </c>
      <c r="U4" s="2" t="s">
        <v>43</v>
      </c>
      <c r="V4" s="2" t="s">
        <v>48</v>
      </c>
      <c r="W4" s="2" t="s">
        <v>47</v>
      </c>
      <c r="X4" s="18" t="s">
        <v>1</v>
      </c>
      <c r="Y4" s="6"/>
      <c r="Z4" s="4" t="s">
        <v>2</v>
      </c>
      <c r="AA4" s="4" t="s">
        <v>3</v>
      </c>
      <c r="AB4" s="4" t="s">
        <v>4</v>
      </c>
      <c r="AC4" s="4" t="s">
        <v>5</v>
      </c>
      <c r="AD4" s="4" t="s">
        <v>6</v>
      </c>
      <c r="AE4" s="6"/>
    </row>
    <row r="5" spans="1:31" ht="12.75">
      <c r="A5" s="5" t="s">
        <v>7</v>
      </c>
      <c r="B5" s="7">
        <v>520759</v>
      </c>
      <c r="C5" s="7">
        <v>100134</v>
      </c>
      <c r="D5" s="7">
        <v>43403</v>
      </c>
      <c r="E5" s="7">
        <v>49246</v>
      </c>
      <c r="F5" s="7">
        <v>41710</v>
      </c>
      <c r="G5" s="7">
        <v>42094</v>
      </c>
      <c r="H5" s="7">
        <v>7713</v>
      </c>
      <c r="I5" s="7">
        <v>19317</v>
      </c>
      <c r="J5" s="7" t="s">
        <v>8</v>
      </c>
      <c r="K5" s="7">
        <v>4169</v>
      </c>
      <c r="L5" s="7" t="s">
        <v>8</v>
      </c>
      <c r="M5" s="7" t="s">
        <v>8</v>
      </c>
      <c r="N5" s="7">
        <v>301336</v>
      </c>
      <c r="O5" s="7">
        <v>181002</v>
      </c>
      <c r="P5" s="7">
        <v>86810</v>
      </c>
      <c r="Q5" s="7">
        <v>64153</v>
      </c>
      <c r="R5" s="7">
        <v>6156</v>
      </c>
      <c r="S5" s="7">
        <v>9461</v>
      </c>
      <c r="T5" s="7">
        <v>7683</v>
      </c>
      <c r="U5" s="7">
        <v>5381</v>
      </c>
      <c r="V5" s="7">
        <v>4185</v>
      </c>
      <c r="W5" s="7" t="s">
        <v>8</v>
      </c>
      <c r="X5" s="7">
        <f aca="true" t="shared" si="0" ref="X5:X32">SUM(B5:W5)</f>
        <v>1494712</v>
      </c>
      <c r="Y5" s="6"/>
      <c r="Z5" s="6">
        <v>1810564</v>
      </c>
      <c r="AA5" s="6">
        <v>1535723</v>
      </c>
      <c r="AB5" s="6">
        <f>X5</f>
        <v>1494712</v>
      </c>
      <c r="AC5" s="6">
        <v>41011</v>
      </c>
      <c r="AD5" s="6">
        <v>11529</v>
      </c>
      <c r="AE5" s="6"/>
    </row>
    <row r="6" spans="1:31" ht="12.75" customHeight="1">
      <c r="A6" s="5" t="s">
        <v>9</v>
      </c>
      <c r="B6" s="7">
        <v>388106</v>
      </c>
      <c r="C6" s="7">
        <v>71309</v>
      </c>
      <c r="D6" s="7">
        <v>35465</v>
      </c>
      <c r="E6" s="7">
        <v>34159</v>
      </c>
      <c r="F6" s="7">
        <v>32132</v>
      </c>
      <c r="G6" s="7">
        <v>28165</v>
      </c>
      <c r="H6" s="7">
        <v>8838</v>
      </c>
      <c r="I6" s="7">
        <v>18633</v>
      </c>
      <c r="J6" s="7" t="s">
        <v>8</v>
      </c>
      <c r="K6" s="7" t="s">
        <v>8</v>
      </c>
      <c r="L6" s="7" t="s">
        <v>8</v>
      </c>
      <c r="M6" s="7" t="s">
        <v>8</v>
      </c>
      <c r="N6" s="7">
        <v>378046</v>
      </c>
      <c r="O6" s="7">
        <v>161172</v>
      </c>
      <c r="P6" s="7">
        <v>92207</v>
      </c>
      <c r="Q6" s="7">
        <v>119300</v>
      </c>
      <c r="R6" s="7">
        <v>7626</v>
      </c>
      <c r="S6" s="7">
        <v>8313</v>
      </c>
      <c r="T6" s="7">
        <v>8427</v>
      </c>
      <c r="U6" s="7">
        <v>6228</v>
      </c>
      <c r="V6" s="7" t="s">
        <v>8</v>
      </c>
      <c r="W6" s="7" t="s">
        <v>8</v>
      </c>
      <c r="X6" s="7">
        <f t="shared" si="0"/>
        <v>1398126</v>
      </c>
      <c r="Y6" s="6"/>
      <c r="Z6" s="6">
        <v>1705928</v>
      </c>
      <c r="AA6" s="6">
        <v>1448279</v>
      </c>
      <c r="AB6" s="6">
        <f aca="true" t="shared" si="1" ref="AB6:AB31">X6</f>
        <v>1398126</v>
      </c>
      <c r="AC6" s="6">
        <v>50153</v>
      </c>
      <c r="AD6" s="6">
        <v>18017</v>
      </c>
      <c r="AE6" s="6"/>
    </row>
    <row r="7" spans="1:31" ht="12.75">
      <c r="A7" s="5" t="s">
        <v>68</v>
      </c>
      <c r="B7" s="7">
        <v>34168</v>
      </c>
      <c r="C7" s="7" t="s">
        <v>8</v>
      </c>
      <c r="D7" s="7" t="s">
        <v>8</v>
      </c>
      <c r="E7" s="7" t="s">
        <v>8</v>
      </c>
      <c r="F7" s="7" t="s">
        <v>8</v>
      </c>
      <c r="G7" s="7" t="s">
        <v>8</v>
      </c>
      <c r="H7" s="7" t="s">
        <v>8</v>
      </c>
      <c r="I7" s="7">
        <v>1135</v>
      </c>
      <c r="J7" s="7" t="s">
        <v>8</v>
      </c>
      <c r="K7" s="7" t="s">
        <v>8</v>
      </c>
      <c r="L7" s="7" t="s">
        <v>8</v>
      </c>
      <c r="M7" s="7" t="s">
        <v>8</v>
      </c>
      <c r="N7" s="7">
        <v>13374</v>
      </c>
      <c r="O7" s="7" t="s">
        <v>8</v>
      </c>
      <c r="P7" s="7">
        <v>2282</v>
      </c>
      <c r="Q7" s="7">
        <v>1566</v>
      </c>
      <c r="R7" s="7" t="s">
        <v>8</v>
      </c>
      <c r="S7" s="7">
        <v>1587</v>
      </c>
      <c r="T7" s="7">
        <v>430</v>
      </c>
      <c r="U7" s="7" t="s">
        <v>8</v>
      </c>
      <c r="V7" s="7" t="s">
        <v>8</v>
      </c>
      <c r="W7" s="7">
        <v>24119</v>
      </c>
      <c r="X7" s="7">
        <f t="shared" si="0"/>
        <v>78661</v>
      </c>
      <c r="Y7" s="6"/>
      <c r="Z7" s="6">
        <v>100580</v>
      </c>
      <c r="AA7" s="6">
        <v>83933</v>
      </c>
      <c r="AB7" s="6">
        <f t="shared" si="1"/>
        <v>78661</v>
      </c>
      <c r="AC7" s="17">
        <v>5272</v>
      </c>
      <c r="AD7" s="17">
        <v>2505</v>
      </c>
      <c r="AE7" s="6"/>
    </row>
    <row r="8" spans="1:31" ht="12.75">
      <c r="A8" s="5" t="s">
        <v>10</v>
      </c>
      <c r="B8" s="7">
        <v>738780</v>
      </c>
      <c r="C8" s="7">
        <v>167457</v>
      </c>
      <c r="D8" s="7">
        <v>72733</v>
      </c>
      <c r="E8" s="7">
        <v>48958</v>
      </c>
      <c r="F8" s="7">
        <v>55966</v>
      </c>
      <c r="G8" s="7">
        <v>62723</v>
      </c>
      <c r="H8" s="7">
        <v>7996</v>
      </c>
      <c r="I8" s="7">
        <v>39205</v>
      </c>
      <c r="J8" s="7" t="s">
        <v>8</v>
      </c>
      <c r="K8" s="7" t="s">
        <v>8</v>
      </c>
      <c r="L8" s="7" t="s">
        <v>8</v>
      </c>
      <c r="M8" s="19" t="s">
        <v>8</v>
      </c>
      <c r="N8" s="7">
        <v>715229</v>
      </c>
      <c r="O8" s="7">
        <v>280726</v>
      </c>
      <c r="P8" s="7">
        <v>136905</v>
      </c>
      <c r="Q8" s="7">
        <v>199331</v>
      </c>
      <c r="R8" s="7">
        <v>13674</v>
      </c>
      <c r="S8" s="7">
        <v>17905</v>
      </c>
      <c r="T8" s="7">
        <v>12504</v>
      </c>
      <c r="U8" s="7">
        <v>5905</v>
      </c>
      <c r="V8" s="7" t="s">
        <v>8</v>
      </c>
      <c r="W8" s="7" t="s">
        <v>8</v>
      </c>
      <c r="X8" s="7">
        <f t="shared" si="0"/>
        <v>2575997</v>
      </c>
      <c r="Y8" s="6"/>
      <c r="Z8" s="6">
        <v>3029039</v>
      </c>
      <c r="AA8" s="6">
        <v>2628213</v>
      </c>
      <c r="AB8" s="6">
        <f t="shared" si="1"/>
        <v>2575997</v>
      </c>
      <c r="AC8" s="6">
        <v>52216</v>
      </c>
      <c r="AD8" s="6">
        <v>16054</v>
      </c>
      <c r="AE8" s="6"/>
    </row>
    <row r="9" spans="1:31" ht="12.75">
      <c r="A9" s="5" t="s">
        <v>11</v>
      </c>
      <c r="B9" s="7">
        <v>656286</v>
      </c>
      <c r="C9" s="7">
        <v>129686</v>
      </c>
      <c r="D9" s="7">
        <v>52226</v>
      </c>
      <c r="E9" s="7">
        <v>39211</v>
      </c>
      <c r="F9" s="7">
        <v>51356</v>
      </c>
      <c r="G9" s="7">
        <v>49733</v>
      </c>
      <c r="H9" s="7">
        <v>8510</v>
      </c>
      <c r="I9" s="7">
        <v>49269</v>
      </c>
      <c r="J9" s="7" t="s">
        <v>8</v>
      </c>
      <c r="K9" s="7" t="s">
        <v>8</v>
      </c>
      <c r="L9" s="7" t="s">
        <v>8</v>
      </c>
      <c r="M9" s="7">
        <v>44589</v>
      </c>
      <c r="N9" s="7">
        <v>748423</v>
      </c>
      <c r="O9" s="7">
        <v>263718</v>
      </c>
      <c r="P9" s="7">
        <v>181117</v>
      </c>
      <c r="Q9" s="7">
        <v>447193</v>
      </c>
      <c r="R9" s="7">
        <v>14742</v>
      </c>
      <c r="S9" s="7">
        <v>15790</v>
      </c>
      <c r="T9" s="7">
        <v>16044</v>
      </c>
      <c r="U9" s="7">
        <v>7565</v>
      </c>
      <c r="V9" s="7">
        <v>2375</v>
      </c>
      <c r="W9" s="7" t="s">
        <v>8</v>
      </c>
      <c r="X9" s="7">
        <f t="shared" si="0"/>
        <v>2777833</v>
      </c>
      <c r="Y9" s="6"/>
      <c r="Z9" s="6">
        <v>3229311</v>
      </c>
      <c r="AA9" s="6">
        <v>2851021</v>
      </c>
      <c r="AB9" s="6">
        <f t="shared" si="1"/>
        <v>2777833</v>
      </c>
      <c r="AC9" s="6">
        <v>73188</v>
      </c>
      <c r="AD9" s="6">
        <v>26341</v>
      </c>
      <c r="AE9" s="6"/>
    </row>
    <row r="10" spans="1:31" ht="12.75">
      <c r="A10" s="5" t="s">
        <v>12</v>
      </c>
      <c r="B10" s="7">
        <v>303033</v>
      </c>
      <c r="C10" s="7">
        <v>54557</v>
      </c>
      <c r="D10" s="7">
        <v>22027</v>
      </c>
      <c r="E10" s="7">
        <v>23735</v>
      </c>
      <c r="F10" s="7">
        <v>17654</v>
      </c>
      <c r="G10" s="7">
        <v>17172</v>
      </c>
      <c r="H10" s="7">
        <v>4838</v>
      </c>
      <c r="I10" s="7">
        <v>20716</v>
      </c>
      <c r="J10" s="7" t="s">
        <v>8</v>
      </c>
      <c r="K10" s="7" t="s">
        <v>8</v>
      </c>
      <c r="L10" s="7" t="s">
        <v>8</v>
      </c>
      <c r="M10" s="7" t="s">
        <v>8</v>
      </c>
      <c r="N10" s="7">
        <v>260629</v>
      </c>
      <c r="O10" s="7">
        <v>103116</v>
      </c>
      <c r="P10" s="7">
        <v>57999</v>
      </c>
      <c r="Q10" s="7">
        <v>98511</v>
      </c>
      <c r="R10" s="7">
        <v>5871</v>
      </c>
      <c r="S10" s="7">
        <v>6881</v>
      </c>
      <c r="T10" s="7">
        <v>6601</v>
      </c>
      <c r="U10" s="7" t="s">
        <v>8</v>
      </c>
      <c r="V10" s="7" t="s">
        <v>8</v>
      </c>
      <c r="W10" s="7" t="s">
        <v>8</v>
      </c>
      <c r="X10" s="7">
        <f t="shared" si="0"/>
        <v>1003340</v>
      </c>
      <c r="Y10" s="6"/>
      <c r="Z10" s="6">
        <v>1181665</v>
      </c>
      <c r="AA10" s="6">
        <v>1033240</v>
      </c>
      <c r="AB10" s="6">
        <f t="shared" si="1"/>
        <v>1003340</v>
      </c>
      <c r="AC10" s="6">
        <v>29900</v>
      </c>
      <c r="AD10" s="6">
        <v>12258</v>
      </c>
      <c r="AE10" s="6"/>
    </row>
    <row r="11" spans="1:31" ht="12.75">
      <c r="A11" s="5" t="s">
        <v>13</v>
      </c>
      <c r="B11" s="7">
        <v>132589</v>
      </c>
      <c r="C11" s="7">
        <v>19545</v>
      </c>
      <c r="D11" s="7">
        <v>11366</v>
      </c>
      <c r="E11" s="7">
        <v>6901</v>
      </c>
      <c r="F11" s="7">
        <v>12238</v>
      </c>
      <c r="G11" s="7">
        <v>25121</v>
      </c>
      <c r="H11" s="7">
        <v>1509</v>
      </c>
      <c r="I11" s="7">
        <v>5375</v>
      </c>
      <c r="J11" s="7">
        <v>182704</v>
      </c>
      <c r="K11" s="7" t="s">
        <v>8</v>
      </c>
      <c r="L11" s="7" t="s">
        <v>8</v>
      </c>
      <c r="M11" s="7" t="s">
        <v>8</v>
      </c>
      <c r="N11" s="7">
        <v>106678</v>
      </c>
      <c r="O11" s="7">
        <v>52139</v>
      </c>
      <c r="P11" s="7">
        <v>31161</v>
      </c>
      <c r="Q11" s="7">
        <v>28756</v>
      </c>
      <c r="R11" s="7">
        <v>1676</v>
      </c>
      <c r="S11" s="7">
        <v>2276</v>
      </c>
      <c r="T11" s="7">
        <v>3694</v>
      </c>
      <c r="U11" s="7" t="s">
        <v>8</v>
      </c>
      <c r="V11" s="7" t="s">
        <v>8</v>
      </c>
      <c r="W11" s="7">
        <v>17183</v>
      </c>
      <c r="X11" s="7">
        <f t="shared" si="0"/>
        <v>640911</v>
      </c>
      <c r="Y11" s="6"/>
      <c r="Z11" s="6">
        <v>753973</v>
      </c>
      <c r="AA11" s="6">
        <v>661482</v>
      </c>
      <c r="AB11" s="6">
        <f t="shared" si="1"/>
        <v>640911</v>
      </c>
      <c r="AC11" s="6">
        <v>20571</v>
      </c>
      <c r="AD11" s="6">
        <v>10350</v>
      </c>
      <c r="AE11" s="6"/>
    </row>
    <row r="12" spans="1:31" ht="12.75">
      <c r="A12" s="5" t="s">
        <v>14</v>
      </c>
      <c r="B12" s="7">
        <v>501999</v>
      </c>
      <c r="C12" s="7">
        <v>65629</v>
      </c>
      <c r="D12" s="7">
        <v>39340</v>
      </c>
      <c r="E12" s="7">
        <v>26182</v>
      </c>
      <c r="F12" s="7">
        <v>40252</v>
      </c>
      <c r="G12" s="7">
        <v>32303</v>
      </c>
      <c r="H12" s="7">
        <v>10494</v>
      </c>
      <c r="I12" s="7">
        <v>12369</v>
      </c>
      <c r="J12" s="7" t="s">
        <v>8</v>
      </c>
      <c r="K12" s="7">
        <v>3801</v>
      </c>
      <c r="L12" s="7" t="s">
        <v>8</v>
      </c>
      <c r="M12" s="7">
        <v>14927</v>
      </c>
      <c r="N12" s="7">
        <v>470189</v>
      </c>
      <c r="O12" s="7">
        <v>229367</v>
      </c>
      <c r="P12" s="7">
        <v>164172</v>
      </c>
      <c r="Q12" s="7">
        <v>222168</v>
      </c>
      <c r="R12" s="7">
        <v>7618</v>
      </c>
      <c r="S12" s="7">
        <v>12884</v>
      </c>
      <c r="T12" s="7">
        <v>10348</v>
      </c>
      <c r="U12" s="7">
        <v>2276</v>
      </c>
      <c r="V12" s="7">
        <f>5723+2909+1318</f>
        <v>9950</v>
      </c>
      <c r="W12" s="7">
        <f>4518+37837+2663</f>
        <v>45018</v>
      </c>
      <c r="X12" s="7">
        <f t="shared" si="0"/>
        <v>1921286</v>
      </c>
      <c r="Y12" s="6"/>
      <c r="Z12" s="6">
        <v>2216091</v>
      </c>
      <c r="AA12" s="6">
        <v>1965710</v>
      </c>
      <c r="AB12" s="6">
        <f t="shared" si="1"/>
        <v>1921286</v>
      </c>
      <c r="AC12" s="6">
        <v>44424</v>
      </c>
      <c r="AD12" s="6">
        <v>19004</v>
      </c>
      <c r="AE12" s="6"/>
    </row>
    <row r="13" spans="1:31" ht="12.75">
      <c r="A13" s="5" t="s">
        <v>15</v>
      </c>
      <c r="B13" s="7">
        <v>346438</v>
      </c>
      <c r="C13" s="7">
        <v>58399</v>
      </c>
      <c r="D13" s="7">
        <v>29524</v>
      </c>
      <c r="E13" s="7">
        <v>18995</v>
      </c>
      <c r="F13" s="7">
        <v>29615</v>
      </c>
      <c r="G13" s="7">
        <v>27364</v>
      </c>
      <c r="H13" s="7">
        <v>4291</v>
      </c>
      <c r="I13" s="7">
        <v>8704</v>
      </c>
      <c r="J13" s="7" t="s">
        <v>8</v>
      </c>
      <c r="K13" s="7">
        <v>2519</v>
      </c>
      <c r="L13" s="7" t="s">
        <v>8</v>
      </c>
      <c r="M13" s="7">
        <v>7072</v>
      </c>
      <c r="N13" s="7">
        <v>309420</v>
      </c>
      <c r="O13" s="7">
        <v>129279</v>
      </c>
      <c r="P13" s="7">
        <v>83146</v>
      </c>
      <c r="Q13" s="7">
        <v>131089</v>
      </c>
      <c r="R13" s="7">
        <v>8472</v>
      </c>
      <c r="S13" s="7">
        <v>6135</v>
      </c>
      <c r="T13" s="7">
        <v>6243</v>
      </c>
      <c r="U13" s="7">
        <v>1514</v>
      </c>
      <c r="V13" s="7">
        <f>4388+1201</f>
        <v>5589</v>
      </c>
      <c r="W13" s="7">
        <v>48910</v>
      </c>
      <c r="X13" s="7">
        <f t="shared" si="0"/>
        <v>1262718</v>
      </c>
      <c r="Y13" s="6"/>
      <c r="Z13" s="6">
        <v>1497350</v>
      </c>
      <c r="AA13" s="6">
        <v>1291834</v>
      </c>
      <c r="AB13" s="6">
        <f t="shared" si="1"/>
        <v>1262718</v>
      </c>
      <c r="AC13" s="6">
        <v>29116</v>
      </c>
      <c r="AD13" s="6">
        <v>10698</v>
      </c>
      <c r="AE13" s="6"/>
    </row>
    <row r="14" spans="1:31" ht="12.75">
      <c r="A14" s="5" t="s">
        <v>16</v>
      </c>
      <c r="B14" s="7">
        <v>235443</v>
      </c>
      <c r="C14" s="7">
        <v>39930</v>
      </c>
      <c r="D14" s="7">
        <v>21889</v>
      </c>
      <c r="E14" s="7">
        <v>15562</v>
      </c>
      <c r="F14" s="7">
        <v>19148</v>
      </c>
      <c r="G14" s="7">
        <v>14250</v>
      </c>
      <c r="H14" s="7">
        <v>3766</v>
      </c>
      <c r="I14" s="7">
        <v>12957</v>
      </c>
      <c r="J14" s="7" t="s">
        <v>8</v>
      </c>
      <c r="K14" s="7" t="s">
        <v>8</v>
      </c>
      <c r="L14" s="7" t="s">
        <v>8</v>
      </c>
      <c r="M14" s="7" t="s">
        <v>8</v>
      </c>
      <c r="N14" s="7">
        <v>189344</v>
      </c>
      <c r="O14" s="7">
        <v>125122</v>
      </c>
      <c r="P14" s="7">
        <v>57147</v>
      </c>
      <c r="Q14" s="7">
        <v>58030</v>
      </c>
      <c r="R14" s="7" t="s">
        <v>8</v>
      </c>
      <c r="S14" s="7">
        <v>6223</v>
      </c>
      <c r="T14" s="7">
        <v>5283</v>
      </c>
      <c r="U14" s="7" t="s">
        <v>8</v>
      </c>
      <c r="V14" s="7" t="s">
        <v>8</v>
      </c>
      <c r="W14" s="7">
        <v>5255</v>
      </c>
      <c r="X14" s="7">
        <f t="shared" si="0"/>
        <v>809349</v>
      </c>
      <c r="Y14" s="6"/>
      <c r="Z14" s="6">
        <v>984950</v>
      </c>
      <c r="AA14" s="6">
        <v>833170</v>
      </c>
      <c r="AB14" s="6">
        <f t="shared" si="1"/>
        <v>809349</v>
      </c>
      <c r="AC14" s="6">
        <v>23821</v>
      </c>
      <c r="AD14" s="6">
        <v>9709</v>
      </c>
      <c r="AE14" s="6"/>
    </row>
    <row r="15" spans="1:31" ht="12.75">
      <c r="A15" s="5" t="s">
        <v>17</v>
      </c>
      <c r="B15" s="7">
        <v>379078</v>
      </c>
      <c r="C15" s="7">
        <v>73844</v>
      </c>
      <c r="D15" s="7">
        <v>28673</v>
      </c>
      <c r="E15" s="7">
        <v>33141</v>
      </c>
      <c r="F15" s="7">
        <v>25050</v>
      </c>
      <c r="G15" s="7">
        <v>22211</v>
      </c>
      <c r="H15" s="7">
        <v>5345</v>
      </c>
      <c r="I15" s="7">
        <v>16848</v>
      </c>
      <c r="J15" s="7" t="s">
        <v>8</v>
      </c>
      <c r="K15" s="7" t="s">
        <v>8</v>
      </c>
      <c r="L15" s="7" t="s">
        <v>8</v>
      </c>
      <c r="M15" s="7" t="s">
        <v>8</v>
      </c>
      <c r="N15" s="7">
        <v>256023</v>
      </c>
      <c r="O15" s="7">
        <v>123886</v>
      </c>
      <c r="P15" s="7">
        <v>65737</v>
      </c>
      <c r="Q15" s="7">
        <v>40350</v>
      </c>
      <c r="R15" s="7">
        <v>5304</v>
      </c>
      <c r="S15" s="7">
        <v>6395</v>
      </c>
      <c r="T15" s="7">
        <v>5182</v>
      </c>
      <c r="U15" s="7">
        <v>2145</v>
      </c>
      <c r="V15" s="7" t="s">
        <v>8</v>
      </c>
      <c r="W15" s="7" t="s">
        <v>8</v>
      </c>
      <c r="X15" s="7">
        <f t="shared" si="0"/>
        <v>1089212</v>
      </c>
      <c r="Y15" s="6"/>
      <c r="Z15" s="6">
        <v>1335980</v>
      </c>
      <c r="AA15" s="6">
        <v>1114917</v>
      </c>
      <c r="AB15" s="6">
        <f t="shared" si="1"/>
        <v>1089212</v>
      </c>
      <c r="AC15" s="6">
        <v>25705</v>
      </c>
      <c r="AD15" s="6">
        <v>8853</v>
      </c>
      <c r="AE15" s="6"/>
    </row>
    <row r="16" spans="1:31" ht="12.75">
      <c r="A16" s="5" t="s">
        <v>18</v>
      </c>
      <c r="B16" s="7">
        <v>1313258</v>
      </c>
      <c r="C16" s="7">
        <v>164511</v>
      </c>
      <c r="D16" s="7">
        <v>66650</v>
      </c>
      <c r="E16" s="7">
        <v>70673</v>
      </c>
      <c r="F16" s="7">
        <v>49609</v>
      </c>
      <c r="G16" s="7">
        <v>59809</v>
      </c>
      <c r="H16" s="7">
        <v>9304</v>
      </c>
      <c r="I16" s="7">
        <v>21985</v>
      </c>
      <c r="J16" s="7" t="s">
        <v>8</v>
      </c>
      <c r="K16" s="7" t="s">
        <v>8</v>
      </c>
      <c r="L16" s="7" t="s">
        <v>8</v>
      </c>
      <c r="M16" s="7" t="s">
        <v>8</v>
      </c>
      <c r="N16" s="7">
        <v>544399</v>
      </c>
      <c r="O16" s="7">
        <v>299550</v>
      </c>
      <c r="P16" s="7">
        <v>169255</v>
      </c>
      <c r="Q16" s="7">
        <v>114946</v>
      </c>
      <c r="R16" s="7">
        <v>13365</v>
      </c>
      <c r="S16" s="7">
        <v>15873</v>
      </c>
      <c r="T16" s="7">
        <v>12388</v>
      </c>
      <c r="U16" s="7">
        <v>4554</v>
      </c>
      <c r="V16" s="7" t="s">
        <v>8</v>
      </c>
      <c r="W16" s="7" t="s">
        <v>8</v>
      </c>
      <c r="X16" s="7">
        <f t="shared" si="0"/>
        <v>2930129</v>
      </c>
      <c r="Y16" s="6"/>
      <c r="Z16" s="6">
        <v>3348280</v>
      </c>
      <c r="AA16" s="6">
        <v>2998648</v>
      </c>
      <c r="AB16" s="6">
        <f t="shared" si="1"/>
        <v>2930129</v>
      </c>
      <c r="AC16" s="6">
        <v>68519</v>
      </c>
      <c r="AD16" s="6">
        <v>26981</v>
      </c>
      <c r="AE16" s="6"/>
    </row>
    <row r="17" spans="1:31" ht="12.75">
      <c r="A17" s="5" t="s">
        <v>19</v>
      </c>
      <c r="B17" s="7">
        <v>1083424</v>
      </c>
      <c r="C17" s="7">
        <v>205344</v>
      </c>
      <c r="D17" s="7">
        <v>60103</v>
      </c>
      <c r="E17" s="7">
        <v>86176</v>
      </c>
      <c r="F17" s="7">
        <v>36299</v>
      </c>
      <c r="G17" s="7">
        <v>44163</v>
      </c>
      <c r="H17" s="7">
        <v>9940</v>
      </c>
      <c r="I17" s="7">
        <v>14285</v>
      </c>
      <c r="J17" s="7" t="s">
        <v>8</v>
      </c>
      <c r="K17" s="7" t="s">
        <v>8</v>
      </c>
      <c r="L17" s="7">
        <v>6876</v>
      </c>
      <c r="M17" s="7" t="s">
        <v>8</v>
      </c>
      <c r="N17" s="7">
        <v>424050</v>
      </c>
      <c r="O17" s="7">
        <v>314882</v>
      </c>
      <c r="P17" s="7">
        <v>147569</v>
      </c>
      <c r="Q17" s="7">
        <v>27069</v>
      </c>
      <c r="R17" s="7">
        <v>17316</v>
      </c>
      <c r="S17" s="7">
        <v>13042</v>
      </c>
      <c r="T17" s="7">
        <v>14193</v>
      </c>
      <c r="U17" s="7" t="s">
        <v>8</v>
      </c>
      <c r="V17" s="7" t="s">
        <v>8</v>
      </c>
      <c r="W17" s="7" t="s">
        <v>8</v>
      </c>
      <c r="X17" s="7">
        <f t="shared" si="0"/>
        <v>2504731</v>
      </c>
      <c r="Y17" s="6"/>
      <c r="Z17" s="6">
        <v>2934440</v>
      </c>
      <c r="AA17" s="6">
        <v>2566025</v>
      </c>
      <c r="AB17" s="6">
        <f t="shared" si="1"/>
        <v>2504731</v>
      </c>
      <c r="AC17" s="6">
        <v>61294</v>
      </c>
      <c r="AD17" s="6">
        <v>22504</v>
      </c>
      <c r="AE17" s="6"/>
    </row>
    <row r="18" spans="1:31" ht="12.75">
      <c r="A18" s="5" t="s">
        <v>20</v>
      </c>
      <c r="B18" s="7">
        <v>229847</v>
      </c>
      <c r="C18" s="7">
        <v>46523</v>
      </c>
      <c r="D18" s="7">
        <v>19347</v>
      </c>
      <c r="E18" s="7">
        <v>19746</v>
      </c>
      <c r="F18" s="7">
        <v>7995</v>
      </c>
      <c r="G18" s="7">
        <v>8106</v>
      </c>
      <c r="H18" s="7">
        <v>3101</v>
      </c>
      <c r="I18" s="7">
        <v>2748</v>
      </c>
      <c r="J18" s="7" t="s">
        <v>8</v>
      </c>
      <c r="K18" s="7" t="s">
        <v>8</v>
      </c>
      <c r="L18" s="7" t="s">
        <v>8</v>
      </c>
      <c r="M18" s="7" t="s">
        <v>8</v>
      </c>
      <c r="N18" s="7">
        <v>104552</v>
      </c>
      <c r="O18" s="7">
        <v>89304</v>
      </c>
      <c r="P18" s="7">
        <v>38246</v>
      </c>
      <c r="Q18" s="7">
        <v>4451</v>
      </c>
      <c r="R18" s="7">
        <v>3994</v>
      </c>
      <c r="S18" s="7">
        <v>3490</v>
      </c>
      <c r="T18" s="7">
        <v>4345</v>
      </c>
      <c r="U18" s="7">
        <v>718</v>
      </c>
      <c r="V18" s="7" t="s">
        <v>8</v>
      </c>
      <c r="W18" s="7" t="s">
        <v>8</v>
      </c>
      <c r="X18" s="7">
        <f t="shared" si="0"/>
        <v>586513</v>
      </c>
      <c r="Y18" s="6"/>
      <c r="Z18" s="6">
        <v>691127</v>
      </c>
      <c r="AA18" s="6">
        <v>601686</v>
      </c>
      <c r="AB18" s="6">
        <f t="shared" si="1"/>
        <v>586513</v>
      </c>
      <c r="AC18" s="6">
        <v>15173</v>
      </c>
      <c r="AD18" s="6">
        <v>5881</v>
      </c>
      <c r="AE18" s="6"/>
    </row>
    <row r="19" spans="1:31" ht="12.75">
      <c r="A19" s="5" t="s">
        <v>21</v>
      </c>
      <c r="B19" s="7">
        <v>400008</v>
      </c>
      <c r="C19" s="7">
        <v>67412</v>
      </c>
      <c r="D19" s="7">
        <v>20490</v>
      </c>
      <c r="E19" s="7">
        <v>24760</v>
      </c>
      <c r="F19" s="7">
        <v>20141</v>
      </c>
      <c r="G19" s="7">
        <v>18719</v>
      </c>
      <c r="H19" s="7">
        <v>6748</v>
      </c>
      <c r="I19" s="7">
        <v>6055</v>
      </c>
      <c r="J19" s="7" t="s">
        <v>8</v>
      </c>
      <c r="K19" s="7" t="s">
        <v>8</v>
      </c>
      <c r="L19" s="7" t="s">
        <v>8</v>
      </c>
      <c r="M19" s="7" t="s">
        <v>8</v>
      </c>
      <c r="N19" s="7">
        <v>194692</v>
      </c>
      <c r="O19" s="7">
        <v>146463</v>
      </c>
      <c r="P19" s="7">
        <v>81773</v>
      </c>
      <c r="Q19" s="7">
        <v>10572</v>
      </c>
      <c r="R19" s="7">
        <v>6589</v>
      </c>
      <c r="S19" s="7">
        <v>6352</v>
      </c>
      <c r="T19" s="7">
        <v>7764</v>
      </c>
      <c r="U19" s="7">
        <v>1557</v>
      </c>
      <c r="V19" s="7">
        <f>1918</f>
        <v>1918</v>
      </c>
      <c r="W19" s="7" t="s">
        <v>8</v>
      </c>
      <c r="X19" s="7">
        <f t="shared" si="0"/>
        <v>1022013</v>
      </c>
      <c r="Y19" s="6"/>
      <c r="Z19" s="6">
        <v>1217783</v>
      </c>
      <c r="AA19" s="6">
        <v>1052469</v>
      </c>
      <c r="AB19" s="6">
        <f t="shared" si="1"/>
        <v>1022013</v>
      </c>
      <c r="AC19" s="6">
        <v>30456</v>
      </c>
      <c r="AD19" s="6">
        <v>13821</v>
      </c>
      <c r="AE19" s="6"/>
    </row>
    <row r="20" spans="1:31" ht="12.75">
      <c r="A20" s="5" t="s">
        <v>22</v>
      </c>
      <c r="B20" s="7">
        <v>863332</v>
      </c>
      <c r="C20" s="7">
        <v>209084</v>
      </c>
      <c r="D20" s="7">
        <v>73369</v>
      </c>
      <c r="E20" s="7">
        <v>69109</v>
      </c>
      <c r="F20" s="7">
        <v>53246</v>
      </c>
      <c r="G20" s="7">
        <v>65385</v>
      </c>
      <c r="H20" s="7">
        <v>23625</v>
      </c>
      <c r="I20" s="7">
        <v>16025</v>
      </c>
      <c r="J20" s="7" t="s">
        <v>8</v>
      </c>
      <c r="K20" s="7">
        <v>6796</v>
      </c>
      <c r="L20" s="7" t="s">
        <v>8</v>
      </c>
      <c r="M20" s="7" t="s">
        <v>8</v>
      </c>
      <c r="N20" s="7">
        <v>511233</v>
      </c>
      <c r="O20" s="7">
        <v>503674</v>
      </c>
      <c r="P20" s="7">
        <v>167717</v>
      </c>
      <c r="Q20" s="7">
        <v>6183</v>
      </c>
      <c r="R20" s="7">
        <v>15831</v>
      </c>
      <c r="S20" s="7">
        <v>25962</v>
      </c>
      <c r="T20" s="7">
        <v>24509</v>
      </c>
      <c r="U20" s="7" t="s">
        <v>8</v>
      </c>
      <c r="V20" s="7" t="s">
        <v>8</v>
      </c>
      <c r="W20" s="7">
        <v>4130</v>
      </c>
      <c r="X20" s="7">
        <f t="shared" si="0"/>
        <v>2639210</v>
      </c>
      <c r="Y20" s="6"/>
      <c r="Z20" s="6">
        <v>3184678</v>
      </c>
      <c r="AA20" s="6">
        <v>2690639</v>
      </c>
      <c r="AB20" s="6">
        <f t="shared" si="1"/>
        <v>2639210</v>
      </c>
      <c r="AC20" s="6">
        <v>51429</v>
      </c>
      <c r="AD20" s="6">
        <v>14777</v>
      </c>
      <c r="AE20" s="6"/>
    </row>
    <row r="21" spans="1:31" ht="12.75">
      <c r="A21" s="5" t="s">
        <v>23</v>
      </c>
      <c r="B21" s="7">
        <v>268446</v>
      </c>
      <c r="C21" s="7">
        <v>59095</v>
      </c>
      <c r="D21" s="7">
        <v>33732</v>
      </c>
      <c r="E21" s="7">
        <v>24626</v>
      </c>
      <c r="F21" s="7">
        <v>15888</v>
      </c>
      <c r="G21" s="7">
        <v>13874</v>
      </c>
      <c r="H21" s="7">
        <v>18394</v>
      </c>
      <c r="I21" s="7">
        <v>4842</v>
      </c>
      <c r="J21" s="7" t="s">
        <v>8</v>
      </c>
      <c r="K21" s="7">
        <v>3205</v>
      </c>
      <c r="L21" s="7" t="s">
        <v>8</v>
      </c>
      <c r="M21" s="7" t="s">
        <v>8</v>
      </c>
      <c r="N21" s="7">
        <v>267046</v>
      </c>
      <c r="O21" s="7">
        <v>172742</v>
      </c>
      <c r="P21" s="7">
        <v>85071</v>
      </c>
      <c r="Q21" s="7">
        <v>3216</v>
      </c>
      <c r="R21" s="7">
        <v>12214</v>
      </c>
      <c r="S21" s="7">
        <v>11152</v>
      </c>
      <c r="T21" s="7">
        <v>10433</v>
      </c>
      <c r="U21" s="7" t="s">
        <v>8</v>
      </c>
      <c r="V21" s="7" t="s">
        <v>8</v>
      </c>
      <c r="W21" s="7" t="s">
        <v>8</v>
      </c>
      <c r="X21" s="7">
        <f t="shared" si="0"/>
        <v>1003976</v>
      </c>
      <c r="Y21" s="6"/>
      <c r="Z21" s="6">
        <v>1210830</v>
      </c>
      <c r="AA21" s="6">
        <v>1038222</v>
      </c>
      <c r="AB21" s="6">
        <f t="shared" si="1"/>
        <v>1003976</v>
      </c>
      <c r="AC21" s="6">
        <v>34246</v>
      </c>
      <c r="AD21" s="6">
        <v>13337</v>
      </c>
      <c r="AE21" s="6"/>
    </row>
    <row r="22" spans="1:31" ht="12.75">
      <c r="A22" s="5" t="s">
        <v>39</v>
      </c>
      <c r="B22" s="7">
        <v>280536</v>
      </c>
      <c r="C22" s="7">
        <v>55936</v>
      </c>
      <c r="D22" s="7">
        <v>25470</v>
      </c>
      <c r="E22" s="7">
        <v>21666</v>
      </c>
      <c r="F22" s="7">
        <v>35454</v>
      </c>
      <c r="G22" s="7">
        <v>13452</v>
      </c>
      <c r="H22" s="7">
        <v>19673</v>
      </c>
      <c r="I22" s="7">
        <v>5055</v>
      </c>
      <c r="J22" s="7" t="s">
        <v>8</v>
      </c>
      <c r="K22" s="7" t="s">
        <v>8</v>
      </c>
      <c r="L22" s="7" t="s">
        <v>8</v>
      </c>
      <c r="M22" s="7" t="s">
        <v>8</v>
      </c>
      <c r="N22" s="7">
        <v>197172</v>
      </c>
      <c r="O22" s="7">
        <v>123478</v>
      </c>
      <c r="P22" s="7">
        <v>59025</v>
      </c>
      <c r="Q22" s="7">
        <v>4457</v>
      </c>
      <c r="R22" s="7">
        <v>8221</v>
      </c>
      <c r="S22" s="7">
        <v>8047</v>
      </c>
      <c r="T22" s="7">
        <v>6903</v>
      </c>
      <c r="U22" s="7" t="s">
        <v>8</v>
      </c>
      <c r="V22" s="7" t="s">
        <v>8</v>
      </c>
      <c r="W22" s="7">
        <v>1093</v>
      </c>
      <c r="X22" s="7">
        <f t="shared" si="0"/>
        <v>865638</v>
      </c>
      <c r="Y22" s="6"/>
      <c r="Z22" s="6">
        <v>1070331</v>
      </c>
      <c r="AA22" s="6">
        <v>896004</v>
      </c>
      <c r="AB22" s="6">
        <f t="shared" si="1"/>
        <v>865638</v>
      </c>
      <c r="AC22" s="6">
        <v>30366</v>
      </c>
      <c r="AD22" s="6">
        <v>13217</v>
      </c>
      <c r="AE22" s="6"/>
    </row>
    <row r="23" spans="1:31" ht="12.75">
      <c r="A23" s="5" t="s">
        <v>25</v>
      </c>
      <c r="B23" s="7">
        <v>62136</v>
      </c>
      <c r="C23" s="7">
        <v>10114</v>
      </c>
      <c r="D23" s="7">
        <v>3640</v>
      </c>
      <c r="E23" s="7">
        <v>3924</v>
      </c>
      <c r="F23" s="7">
        <v>16978</v>
      </c>
      <c r="G23" s="7">
        <v>2454</v>
      </c>
      <c r="H23" s="7">
        <v>6089</v>
      </c>
      <c r="I23" s="7">
        <v>1130</v>
      </c>
      <c r="J23" s="7" t="s">
        <v>8</v>
      </c>
      <c r="K23" s="7" t="s">
        <v>8</v>
      </c>
      <c r="L23" s="7" t="s">
        <v>8</v>
      </c>
      <c r="M23" s="7" t="s">
        <v>8</v>
      </c>
      <c r="N23" s="7">
        <v>55598</v>
      </c>
      <c r="O23" s="7">
        <v>23321</v>
      </c>
      <c r="P23" s="7">
        <v>16009</v>
      </c>
      <c r="Q23" s="7">
        <v>376</v>
      </c>
      <c r="R23" s="7">
        <v>4383</v>
      </c>
      <c r="S23" s="7">
        <v>1706</v>
      </c>
      <c r="T23" s="7">
        <v>1113</v>
      </c>
      <c r="U23" s="7" t="s">
        <v>8</v>
      </c>
      <c r="V23" s="7" t="s">
        <v>8</v>
      </c>
      <c r="W23" s="7" t="s">
        <v>8</v>
      </c>
      <c r="X23" s="7">
        <f t="shared" si="0"/>
        <v>208971</v>
      </c>
      <c r="Y23" s="6"/>
      <c r="Z23" s="6">
        <v>264516</v>
      </c>
      <c r="AA23" s="6">
        <v>217864</v>
      </c>
      <c r="AB23" s="6">
        <f t="shared" si="1"/>
        <v>208971</v>
      </c>
      <c r="AC23" s="6">
        <v>8893</v>
      </c>
      <c r="AD23" s="6">
        <v>3952</v>
      </c>
      <c r="AE23" s="6"/>
    </row>
    <row r="24" spans="1:31" ht="12.75">
      <c r="A24" s="5" t="s">
        <v>26</v>
      </c>
      <c r="B24" s="7">
        <v>530887</v>
      </c>
      <c r="C24" s="7">
        <v>129817</v>
      </c>
      <c r="D24" s="7">
        <v>46305</v>
      </c>
      <c r="E24" s="7">
        <v>41276</v>
      </c>
      <c r="F24" s="7">
        <v>53610</v>
      </c>
      <c r="G24" s="7">
        <v>59585</v>
      </c>
      <c r="H24" s="7">
        <v>61844</v>
      </c>
      <c r="I24" s="7">
        <v>10635</v>
      </c>
      <c r="J24" s="7" t="s">
        <v>8</v>
      </c>
      <c r="K24" s="7">
        <v>9038</v>
      </c>
      <c r="L24" s="7">
        <v>4841</v>
      </c>
      <c r="M24" s="7" t="s">
        <v>8</v>
      </c>
      <c r="N24" s="7">
        <v>492597</v>
      </c>
      <c r="O24" s="7">
        <v>222886</v>
      </c>
      <c r="P24" s="7">
        <v>81409</v>
      </c>
      <c r="Q24" s="7">
        <v>2357</v>
      </c>
      <c r="R24" s="7">
        <v>26857</v>
      </c>
      <c r="S24" s="7">
        <v>8780</v>
      </c>
      <c r="T24" s="7">
        <v>8498</v>
      </c>
      <c r="U24" s="7">
        <v>3297</v>
      </c>
      <c r="V24" s="7">
        <f>4363+2258+1880</f>
        <v>8501</v>
      </c>
      <c r="W24" s="7">
        <f>4964+848</f>
        <v>5812</v>
      </c>
      <c r="X24" s="7">
        <f t="shared" si="0"/>
        <v>1808832</v>
      </c>
      <c r="Y24" s="6"/>
      <c r="Z24" s="6">
        <v>2421310</v>
      </c>
      <c r="AA24" s="6">
        <v>1856219</v>
      </c>
      <c r="AB24" s="6">
        <f t="shared" si="1"/>
        <v>1808832</v>
      </c>
      <c r="AC24" s="6">
        <v>47387</v>
      </c>
      <c r="AD24" s="6">
        <v>17019</v>
      </c>
      <c r="AE24" s="6"/>
    </row>
    <row r="25" spans="1:31" ht="12.75">
      <c r="A25" s="5" t="s">
        <v>27</v>
      </c>
      <c r="B25" s="7">
        <v>462089</v>
      </c>
      <c r="C25" s="7">
        <v>81232</v>
      </c>
      <c r="D25" s="7">
        <v>49460</v>
      </c>
      <c r="E25" s="7">
        <v>32038</v>
      </c>
      <c r="F25" s="7">
        <v>36521</v>
      </c>
      <c r="G25" s="7">
        <v>40178</v>
      </c>
      <c r="H25" s="7">
        <v>110058</v>
      </c>
      <c r="I25" s="7">
        <v>6601</v>
      </c>
      <c r="J25" s="7" t="s">
        <v>8</v>
      </c>
      <c r="K25" s="7">
        <v>5356</v>
      </c>
      <c r="L25" s="7" t="s">
        <v>8</v>
      </c>
      <c r="M25" s="7" t="s">
        <v>8</v>
      </c>
      <c r="N25" s="7">
        <v>452792</v>
      </c>
      <c r="O25" s="7">
        <v>216437</v>
      </c>
      <c r="P25" s="7">
        <v>104238</v>
      </c>
      <c r="Q25" s="7">
        <v>3391</v>
      </c>
      <c r="R25" s="7">
        <v>26269</v>
      </c>
      <c r="S25" s="7">
        <v>16139</v>
      </c>
      <c r="T25" s="7">
        <v>11925</v>
      </c>
      <c r="U25" s="7">
        <v>3257</v>
      </c>
      <c r="V25" s="7">
        <f>4964+2161</f>
        <v>7125</v>
      </c>
      <c r="W25" s="7">
        <f>1410+4603</f>
        <v>6013</v>
      </c>
      <c r="X25" s="7">
        <f t="shared" si="0"/>
        <v>1671119</v>
      </c>
      <c r="Y25" s="6"/>
      <c r="Z25" s="6">
        <v>2141023</v>
      </c>
      <c r="AA25" s="6">
        <v>1738511</v>
      </c>
      <c r="AB25" s="6">
        <f t="shared" si="1"/>
        <v>1671119</v>
      </c>
      <c r="AC25" s="6">
        <v>67392</v>
      </c>
      <c r="AD25" s="6">
        <v>33121</v>
      </c>
      <c r="AE25" s="6"/>
    </row>
    <row r="26" spans="1:31" ht="12.75">
      <c r="A26" s="5" t="s">
        <v>28</v>
      </c>
      <c r="B26" s="7">
        <v>729253</v>
      </c>
      <c r="C26" s="7">
        <v>142893</v>
      </c>
      <c r="D26" s="7">
        <v>77819</v>
      </c>
      <c r="E26" s="7">
        <v>51426</v>
      </c>
      <c r="F26" s="7">
        <v>66414</v>
      </c>
      <c r="G26" s="7">
        <v>41859</v>
      </c>
      <c r="H26" s="7">
        <v>46627</v>
      </c>
      <c r="I26" s="7">
        <v>13803</v>
      </c>
      <c r="J26" s="7" t="s">
        <v>8</v>
      </c>
      <c r="K26" s="7">
        <v>39030</v>
      </c>
      <c r="L26" s="7" t="s">
        <v>8</v>
      </c>
      <c r="M26" s="7" t="s">
        <v>8</v>
      </c>
      <c r="N26" s="7">
        <v>683344</v>
      </c>
      <c r="O26" s="7">
        <v>330108</v>
      </c>
      <c r="P26" s="7">
        <v>195460</v>
      </c>
      <c r="Q26" s="7">
        <v>16646</v>
      </c>
      <c r="R26" s="7">
        <v>22907</v>
      </c>
      <c r="S26" s="7">
        <v>14271</v>
      </c>
      <c r="T26" s="7">
        <v>15970</v>
      </c>
      <c r="U26" s="7">
        <v>5395</v>
      </c>
      <c r="V26" s="7">
        <f>4485+1887</f>
        <v>6372</v>
      </c>
      <c r="W26" s="7">
        <f>2489+1741</f>
        <v>4230</v>
      </c>
      <c r="X26" s="7">
        <f t="shared" si="0"/>
        <v>2503827</v>
      </c>
      <c r="Y26" s="6"/>
      <c r="Z26" s="6">
        <v>3272677</v>
      </c>
      <c r="AA26" s="6">
        <v>2597411</v>
      </c>
      <c r="AB26" s="6">
        <f t="shared" si="1"/>
        <v>2503827</v>
      </c>
      <c r="AC26" s="6">
        <v>93584</v>
      </c>
      <c r="AD26" s="6">
        <v>36779</v>
      </c>
      <c r="AE26" s="6"/>
    </row>
    <row r="27" spans="1:31" ht="12.75">
      <c r="A27" s="5" t="s">
        <v>29</v>
      </c>
      <c r="B27" s="7">
        <v>129836</v>
      </c>
      <c r="C27" s="7">
        <v>20645</v>
      </c>
      <c r="D27" s="7">
        <v>13857</v>
      </c>
      <c r="E27" s="7">
        <v>9247</v>
      </c>
      <c r="F27" s="7">
        <v>10363</v>
      </c>
      <c r="G27" s="7">
        <v>13228</v>
      </c>
      <c r="H27" s="7">
        <v>17698</v>
      </c>
      <c r="I27" s="7">
        <v>1466</v>
      </c>
      <c r="J27" s="7" t="s">
        <v>8</v>
      </c>
      <c r="K27" s="7">
        <v>4633</v>
      </c>
      <c r="L27" s="7" t="s">
        <v>8</v>
      </c>
      <c r="M27" s="7" t="s">
        <v>8</v>
      </c>
      <c r="N27" s="7">
        <v>72905</v>
      </c>
      <c r="O27" s="7">
        <v>39609</v>
      </c>
      <c r="P27" s="7">
        <v>21810</v>
      </c>
      <c r="Q27" s="7">
        <v>3379</v>
      </c>
      <c r="R27" s="7">
        <v>2545</v>
      </c>
      <c r="S27" s="7">
        <v>1690</v>
      </c>
      <c r="T27" s="7">
        <v>2402</v>
      </c>
      <c r="U27" s="7" t="s">
        <v>8</v>
      </c>
      <c r="V27" s="7">
        <v>905</v>
      </c>
      <c r="W27" s="7">
        <v>1586</v>
      </c>
      <c r="X27" s="7">
        <f t="shared" si="0"/>
        <v>367804</v>
      </c>
      <c r="Y27" s="6"/>
      <c r="Z27" s="6">
        <v>482972</v>
      </c>
      <c r="AA27" s="6">
        <v>387762</v>
      </c>
      <c r="AB27" s="6">
        <f t="shared" si="1"/>
        <v>367804</v>
      </c>
      <c r="AC27" s="6">
        <v>19958</v>
      </c>
      <c r="AD27" s="6">
        <v>7792</v>
      </c>
      <c r="AE27" s="6"/>
    </row>
    <row r="28" spans="1:31" ht="12.75">
      <c r="A28" s="5" t="s">
        <v>30</v>
      </c>
      <c r="B28" s="7">
        <v>298089</v>
      </c>
      <c r="C28" s="7">
        <v>67708</v>
      </c>
      <c r="D28" s="7">
        <v>49255</v>
      </c>
      <c r="E28" s="7">
        <v>38428</v>
      </c>
      <c r="F28" s="7">
        <v>25221</v>
      </c>
      <c r="G28" s="7">
        <v>23438</v>
      </c>
      <c r="H28" s="7">
        <v>52734</v>
      </c>
      <c r="I28" s="7">
        <v>4962</v>
      </c>
      <c r="J28" s="7" t="s">
        <v>8</v>
      </c>
      <c r="K28" s="7">
        <v>25081</v>
      </c>
      <c r="L28" s="7">
        <v>58245</v>
      </c>
      <c r="M28" s="7" t="s">
        <v>8</v>
      </c>
      <c r="N28" s="7">
        <v>235055</v>
      </c>
      <c r="O28" s="7">
        <v>125003</v>
      </c>
      <c r="P28" s="7">
        <v>86958</v>
      </c>
      <c r="Q28" s="7">
        <v>9406</v>
      </c>
      <c r="R28" s="7">
        <v>11092</v>
      </c>
      <c r="S28" s="7">
        <v>10078</v>
      </c>
      <c r="T28" s="7">
        <v>8320</v>
      </c>
      <c r="U28" s="7" t="s">
        <v>8</v>
      </c>
      <c r="V28" s="7" t="s">
        <v>8</v>
      </c>
      <c r="W28" s="7">
        <v>5130</v>
      </c>
      <c r="X28" s="7">
        <f t="shared" si="0"/>
        <v>1134203</v>
      </c>
      <c r="Y28" s="6"/>
      <c r="Z28" s="6">
        <v>1592428</v>
      </c>
      <c r="AA28" s="6">
        <v>1188014</v>
      </c>
      <c r="AB28" s="6">
        <f t="shared" si="1"/>
        <v>1134203</v>
      </c>
      <c r="AC28" s="6">
        <v>53811</v>
      </c>
      <c r="AD28" s="6">
        <v>23823</v>
      </c>
      <c r="AE28" s="6"/>
    </row>
    <row r="29" spans="1:31" ht="12.75">
      <c r="A29" s="5" t="s">
        <v>31</v>
      </c>
      <c r="B29" s="7">
        <v>326929</v>
      </c>
      <c r="C29" s="7">
        <v>54818</v>
      </c>
      <c r="D29" s="7">
        <v>31385</v>
      </c>
      <c r="E29" s="7">
        <v>29602</v>
      </c>
      <c r="F29" s="7">
        <v>62720</v>
      </c>
      <c r="G29" s="7">
        <v>25304</v>
      </c>
      <c r="H29" s="7">
        <v>39611</v>
      </c>
      <c r="I29" s="7">
        <v>6113</v>
      </c>
      <c r="J29" s="7" t="s">
        <v>8</v>
      </c>
      <c r="K29" s="7">
        <v>11438</v>
      </c>
      <c r="L29" s="7">
        <v>3789</v>
      </c>
      <c r="M29" s="7" t="s">
        <v>8</v>
      </c>
      <c r="N29" s="7">
        <v>403096</v>
      </c>
      <c r="O29" s="7">
        <v>131095</v>
      </c>
      <c r="P29" s="7">
        <v>151560</v>
      </c>
      <c r="Q29" s="7">
        <v>28515</v>
      </c>
      <c r="R29" s="7">
        <v>22538</v>
      </c>
      <c r="S29" s="7">
        <v>6704</v>
      </c>
      <c r="T29" s="7">
        <v>6885</v>
      </c>
      <c r="U29" s="7">
        <v>4625</v>
      </c>
      <c r="V29" s="7">
        <f>3690+3531</f>
        <v>7221</v>
      </c>
      <c r="W29" s="7">
        <f>5003+891</f>
        <v>5894</v>
      </c>
      <c r="X29" s="7">
        <f t="shared" si="0"/>
        <v>1359842</v>
      </c>
      <c r="Y29" s="6"/>
      <c r="Z29" s="6">
        <v>1939202</v>
      </c>
      <c r="AA29" s="6">
        <v>1431662</v>
      </c>
      <c r="AB29" s="6">
        <f t="shared" si="1"/>
        <v>1359842</v>
      </c>
      <c r="AC29" s="6">
        <v>71820</v>
      </c>
      <c r="AD29" s="6">
        <v>25688</v>
      </c>
      <c r="AE29" s="6"/>
    </row>
    <row r="30" spans="1:31" ht="12.75">
      <c r="A30" s="5" t="s">
        <v>32</v>
      </c>
      <c r="B30" s="7">
        <v>401146</v>
      </c>
      <c r="C30" s="7">
        <v>63947</v>
      </c>
      <c r="D30" s="7">
        <v>34358</v>
      </c>
      <c r="E30" s="7">
        <v>31140</v>
      </c>
      <c r="F30" s="7">
        <v>37236</v>
      </c>
      <c r="G30" s="7">
        <v>20561</v>
      </c>
      <c r="H30" s="7">
        <v>21515</v>
      </c>
      <c r="I30" s="7">
        <v>7065</v>
      </c>
      <c r="J30" s="7" t="s">
        <v>8</v>
      </c>
      <c r="K30" s="7" t="s">
        <v>8</v>
      </c>
      <c r="L30" s="7" t="s">
        <v>8</v>
      </c>
      <c r="M30" s="7" t="s">
        <v>8</v>
      </c>
      <c r="N30" s="7">
        <v>438449</v>
      </c>
      <c r="O30" s="7">
        <v>183800</v>
      </c>
      <c r="P30" s="7">
        <v>136812</v>
      </c>
      <c r="Q30" s="7">
        <v>99618</v>
      </c>
      <c r="R30" s="7">
        <v>13968</v>
      </c>
      <c r="S30" s="7">
        <v>11977</v>
      </c>
      <c r="T30" s="7">
        <v>8027</v>
      </c>
      <c r="U30" s="7">
        <v>4329</v>
      </c>
      <c r="V30" s="7">
        <f>3714+3517+2369</f>
        <v>9600</v>
      </c>
      <c r="W30" s="7" t="s">
        <v>8</v>
      </c>
      <c r="X30" s="7">
        <f t="shared" si="0"/>
        <v>1523548</v>
      </c>
      <c r="Y30" s="6"/>
      <c r="Z30" s="6">
        <v>2100666</v>
      </c>
      <c r="AA30" s="6">
        <v>1597810</v>
      </c>
      <c r="AB30" s="6">
        <f t="shared" si="1"/>
        <v>1523548</v>
      </c>
      <c r="AC30" s="6">
        <v>74262</v>
      </c>
      <c r="AD30" s="6">
        <v>27842</v>
      </c>
      <c r="AE30" s="6"/>
    </row>
    <row r="31" spans="1:31" ht="12.75">
      <c r="A31" s="5" t="s">
        <v>33</v>
      </c>
      <c r="B31" s="7">
        <v>349256</v>
      </c>
      <c r="C31" s="7">
        <v>69895</v>
      </c>
      <c r="D31" s="7">
        <v>28808</v>
      </c>
      <c r="E31" s="7">
        <v>34200</v>
      </c>
      <c r="F31" s="7">
        <v>24236</v>
      </c>
      <c r="G31" s="7">
        <v>13552</v>
      </c>
      <c r="H31" s="7">
        <v>23827</v>
      </c>
      <c r="I31" s="7">
        <v>7115</v>
      </c>
      <c r="J31" s="7" t="s">
        <v>8</v>
      </c>
      <c r="K31" s="7" t="s">
        <v>8</v>
      </c>
      <c r="L31" s="7" t="s">
        <v>8</v>
      </c>
      <c r="M31" s="7" t="s">
        <v>8</v>
      </c>
      <c r="N31" s="7">
        <v>236679</v>
      </c>
      <c r="O31" s="7">
        <v>135247</v>
      </c>
      <c r="P31" s="7">
        <v>80877</v>
      </c>
      <c r="Q31" s="7">
        <v>4267</v>
      </c>
      <c r="R31" s="7">
        <v>6246</v>
      </c>
      <c r="S31" s="7">
        <v>7828</v>
      </c>
      <c r="T31" s="7">
        <v>4822</v>
      </c>
      <c r="U31" s="7" t="s">
        <v>8</v>
      </c>
      <c r="V31" s="7" t="s">
        <v>8</v>
      </c>
      <c r="W31" s="7">
        <f>11000+11648</f>
        <v>22648</v>
      </c>
      <c r="X31" s="7">
        <f t="shared" si="0"/>
        <v>1049503</v>
      </c>
      <c r="Y31" s="6"/>
      <c r="Z31" s="6">
        <v>1380487</v>
      </c>
      <c r="AA31" s="6">
        <v>1075962</v>
      </c>
      <c r="AB31" s="6">
        <f t="shared" si="1"/>
        <v>1049503</v>
      </c>
      <c r="AC31" s="6">
        <v>26459</v>
      </c>
      <c r="AD31" s="6">
        <v>9939</v>
      </c>
      <c r="AE31" s="6"/>
    </row>
    <row r="32" spans="1:30" ht="12.75">
      <c r="A32" s="8" t="s">
        <v>46</v>
      </c>
      <c r="B32" s="20">
        <f>SUM(B5:B31)</f>
        <v>11965151</v>
      </c>
      <c r="C32" s="20">
        <f aca="true" t="shared" si="2" ref="C32:W32">SUM(C5:C31)</f>
        <v>2229464</v>
      </c>
      <c r="D32" s="20">
        <f t="shared" si="2"/>
        <v>990694</v>
      </c>
      <c r="E32" s="20">
        <f t="shared" si="2"/>
        <v>884127</v>
      </c>
      <c r="F32" s="20">
        <f t="shared" si="2"/>
        <v>877052</v>
      </c>
      <c r="G32" s="20">
        <f t="shared" si="2"/>
        <v>784803</v>
      </c>
      <c r="H32" s="20">
        <f t="shared" si="2"/>
        <v>534088</v>
      </c>
      <c r="I32" s="20">
        <f t="shared" si="2"/>
        <v>334413</v>
      </c>
      <c r="J32" s="20">
        <f t="shared" si="2"/>
        <v>182704</v>
      </c>
      <c r="K32" s="20">
        <f t="shared" si="2"/>
        <v>115066</v>
      </c>
      <c r="L32" s="20">
        <f t="shared" si="2"/>
        <v>73751</v>
      </c>
      <c r="M32" s="20">
        <f t="shared" si="2"/>
        <v>66588</v>
      </c>
      <c r="N32" s="20">
        <f t="shared" si="2"/>
        <v>9062350</v>
      </c>
      <c r="O32" s="20">
        <f t="shared" si="2"/>
        <v>4707126</v>
      </c>
      <c r="P32" s="20">
        <f t="shared" si="2"/>
        <v>2582472</v>
      </c>
      <c r="Q32" s="20">
        <f t="shared" si="2"/>
        <v>1749296</v>
      </c>
      <c r="R32" s="20">
        <f t="shared" si="2"/>
        <v>285474</v>
      </c>
      <c r="S32" s="20">
        <f t="shared" si="2"/>
        <v>256941</v>
      </c>
      <c r="T32" s="20">
        <f t="shared" si="2"/>
        <v>230936</v>
      </c>
      <c r="U32" s="20">
        <f t="shared" si="2"/>
        <v>58746</v>
      </c>
      <c r="V32" s="20">
        <f t="shared" si="2"/>
        <v>63741</v>
      </c>
      <c r="W32" s="20">
        <f t="shared" si="2"/>
        <v>197021</v>
      </c>
      <c r="X32" s="20">
        <f t="shared" si="0"/>
        <v>38232004</v>
      </c>
      <c r="Z32" s="9">
        <f>SUM(Z5:Z31)</f>
        <v>47098181</v>
      </c>
      <c r="AA32" s="9">
        <f>SUM(AA5:AA31)</f>
        <v>39382430</v>
      </c>
      <c r="AB32" s="9">
        <f>SUM(AB5:AB31)</f>
        <v>38232004</v>
      </c>
      <c r="AC32" s="9">
        <f>SUM(AC5:AC31)</f>
        <v>1150426</v>
      </c>
      <c r="AD32" s="9">
        <f>SUM(AD5:AD31)</f>
        <v>441791</v>
      </c>
    </row>
    <row r="33" ht="12.75">
      <c r="A33" s="3" t="s">
        <v>50</v>
      </c>
    </row>
    <row r="34" ht="12.75">
      <c r="A34" s="3" t="s">
        <v>51</v>
      </c>
    </row>
    <row r="35" ht="12.75">
      <c r="A35" s="3" t="s">
        <v>52</v>
      </c>
    </row>
    <row r="36" ht="12.75">
      <c r="A36" s="22" t="s">
        <v>69</v>
      </c>
    </row>
    <row r="37" ht="12.75">
      <c r="A37" s="22"/>
    </row>
    <row r="38" ht="12.75">
      <c r="A38" s="5" t="s">
        <v>45</v>
      </c>
    </row>
    <row r="39" spans="1:29" ht="63.75">
      <c r="A39" s="1" t="s">
        <v>0</v>
      </c>
      <c r="B39" s="2" t="s">
        <v>53</v>
      </c>
      <c r="C39" s="2" t="s">
        <v>55</v>
      </c>
      <c r="D39" s="2" t="s">
        <v>56</v>
      </c>
      <c r="E39" s="2" t="s">
        <v>40</v>
      </c>
      <c r="F39" s="2" t="s">
        <v>57</v>
      </c>
      <c r="G39" s="2" t="s">
        <v>58</v>
      </c>
      <c r="H39" s="23" t="s">
        <v>59</v>
      </c>
      <c r="I39" s="2" t="s">
        <v>67</v>
      </c>
      <c r="J39" s="23" t="s">
        <v>60</v>
      </c>
      <c r="K39" s="2" t="s">
        <v>61</v>
      </c>
      <c r="L39" s="2" t="s">
        <v>42</v>
      </c>
      <c r="M39" s="2" t="s">
        <v>49</v>
      </c>
      <c r="N39" s="2" t="s">
        <v>62</v>
      </c>
      <c r="O39" s="2" t="s">
        <v>54</v>
      </c>
      <c r="P39" s="2" t="s">
        <v>63</v>
      </c>
      <c r="Q39" s="2" t="s">
        <v>41</v>
      </c>
      <c r="R39" s="2" t="s">
        <v>64</v>
      </c>
      <c r="S39" s="2" t="s">
        <v>65</v>
      </c>
      <c r="T39" s="2" t="s">
        <v>66</v>
      </c>
      <c r="U39" s="2" t="s">
        <v>43</v>
      </c>
      <c r="V39" s="2" t="s">
        <v>48</v>
      </c>
      <c r="W39" s="2" t="s">
        <v>47</v>
      </c>
      <c r="X39" s="18" t="s">
        <v>1</v>
      </c>
      <c r="Z39" s="4" t="s">
        <v>34</v>
      </c>
      <c r="AA39" s="4" t="s">
        <v>35</v>
      </c>
      <c r="AB39" s="4" t="s">
        <v>36</v>
      </c>
      <c r="AC39" s="4" t="s">
        <v>37</v>
      </c>
    </row>
    <row r="40" spans="1:29" ht="12.75">
      <c r="A40" s="5" t="s">
        <v>7</v>
      </c>
      <c r="B40" s="10">
        <f aca="true" t="shared" si="3" ref="B40:X40">B5/$X5%</f>
        <v>34.840089595855254</v>
      </c>
      <c r="C40" s="10">
        <f t="shared" si="3"/>
        <v>6.6992169729018025</v>
      </c>
      <c r="D40" s="10">
        <f t="shared" si="3"/>
        <v>2.9037700908268613</v>
      </c>
      <c r="E40" s="10">
        <f t="shared" si="3"/>
        <v>3.2946815172421173</v>
      </c>
      <c r="F40" s="10">
        <f t="shared" si="3"/>
        <v>2.7905041238713544</v>
      </c>
      <c r="G40" s="10">
        <f t="shared" si="3"/>
        <v>2.816194691686425</v>
      </c>
      <c r="H40" s="10">
        <f t="shared" si="3"/>
        <v>0.5160191394730222</v>
      </c>
      <c r="I40" s="10">
        <f t="shared" si="3"/>
        <v>1.2923559856346907</v>
      </c>
      <c r="J40" s="11" t="s">
        <v>8</v>
      </c>
      <c r="K40" s="11">
        <f t="shared" si="3"/>
        <v>0.2789166073464319</v>
      </c>
      <c r="L40" s="11" t="s">
        <v>8</v>
      </c>
      <c r="M40" s="11" t="s">
        <v>8</v>
      </c>
      <c r="N40" s="10">
        <f t="shared" si="3"/>
        <v>20.16013787271394</v>
      </c>
      <c r="O40" s="10">
        <f t="shared" si="3"/>
        <v>12.109489988706853</v>
      </c>
      <c r="P40" s="10">
        <f t="shared" si="3"/>
        <v>5.80780779173513</v>
      </c>
      <c r="Q40" s="10">
        <f t="shared" si="3"/>
        <v>4.291997388125605</v>
      </c>
      <c r="R40" s="10">
        <f t="shared" si="3"/>
        <v>0.4118519152853526</v>
      </c>
      <c r="S40" s="10">
        <f t="shared" si="3"/>
        <v>0.6329647450478754</v>
      </c>
      <c r="T40" s="10">
        <f t="shared" si="3"/>
        <v>0.5140120638624698</v>
      </c>
      <c r="U40" s="10">
        <f t="shared" si="3"/>
        <v>0.36000246201274894</v>
      </c>
      <c r="V40" s="10">
        <f t="shared" si="3"/>
        <v>0.2799870476720599</v>
      </c>
      <c r="W40" s="11" t="s">
        <v>8</v>
      </c>
      <c r="X40" s="10">
        <f t="shared" si="3"/>
        <v>100</v>
      </c>
      <c r="Z40" s="12">
        <f aca="true" t="shared" si="4" ref="Z40:AA67">AA5/Z5%</f>
        <v>84.82014444117966</v>
      </c>
      <c r="AA40" s="12">
        <f t="shared" si="4"/>
        <v>97.3295314324263</v>
      </c>
      <c r="AB40" s="12">
        <f aca="true" t="shared" si="5" ref="AB40:AB67">AC5/AA5%</f>
        <v>2.67046856757371</v>
      </c>
      <c r="AC40" s="12">
        <f aca="true" t="shared" si="6" ref="AC40:AC67">AD5/AC5%</f>
        <v>28.111969959279218</v>
      </c>
    </row>
    <row r="41" spans="1:29" ht="12.75">
      <c r="A41" s="5" t="s">
        <v>9</v>
      </c>
      <c r="B41" s="10">
        <f aca="true" t="shared" si="7" ref="B41:X41">B6/$X6%</f>
        <v>27.759014566641348</v>
      </c>
      <c r="C41" s="10">
        <f t="shared" si="7"/>
        <v>5.100327152202305</v>
      </c>
      <c r="D41" s="10">
        <f t="shared" si="7"/>
        <v>2.5366097190095886</v>
      </c>
      <c r="E41" s="10">
        <f t="shared" si="7"/>
        <v>2.4431989677611314</v>
      </c>
      <c r="F41" s="10">
        <f t="shared" si="7"/>
        <v>2.2982191876840856</v>
      </c>
      <c r="G41" s="10">
        <f t="shared" si="7"/>
        <v>2.0144822426591023</v>
      </c>
      <c r="H41" s="10">
        <f t="shared" si="7"/>
        <v>0.6321318679432326</v>
      </c>
      <c r="I41" s="10">
        <f t="shared" si="7"/>
        <v>1.332712502306659</v>
      </c>
      <c r="J41" s="11" t="s">
        <v>8</v>
      </c>
      <c r="K41" s="11" t="s">
        <v>8</v>
      </c>
      <c r="L41" s="11" t="s">
        <v>8</v>
      </c>
      <c r="M41" s="11" t="s">
        <v>8</v>
      </c>
      <c r="N41" s="10">
        <f t="shared" si="7"/>
        <v>27.03947998964328</v>
      </c>
      <c r="O41" s="10">
        <f t="shared" si="7"/>
        <v>11.527716386076792</v>
      </c>
      <c r="P41" s="10">
        <f t="shared" si="7"/>
        <v>6.595042220801273</v>
      </c>
      <c r="Q41" s="10">
        <f t="shared" si="7"/>
        <v>8.532850401179864</v>
      </c>
      <c r="R41" s="10">
        <f t="shared" si="7"/>
        <v>0.5454444020066861</v>
      </c>
      <c r="S41" s="10">
        <f t="shared" si="7"/>
        <v>0.5945816042330948</v>
      </c>
      <c r="T41" s="10">
        <f t="shared" si="7"/>
        <v>0.6027353757815819</v>
      </c>
      <c r="U41" s="10">
        <f t="shared" si="7"/>
        <v>0.4454534140699765</v>
      </c>
      <c r="V41" s="11" t="s">
        <v>8</v>
      </c>
      <c r="W41" s="11" t="s">
        <v>8</v>
      </c>
      <c r="X41" s="10">
        <f t="shared" si="7"/>
        <v>100</v>
      </c>
      <c r="Z41" s="12">
        <f t="shared" si="4"/>
        <v>84.89684207070873</v>
      </c>
      <c r="AA41" s="12">
        <f t="shared" si="4"/>
        <v>96.53706226493651</v>
      </c>
      <c r="AB41" s="12">
        <f t="shared" si="5"/>
        <v>3.4629377350634787</v>
      </c>
      <c r="AC41" s="12">
        <f t="shared" si="6"/>
        <v>35.924072338643754</v>
      </c>
    </row>
    <row r="42" spans="1:29" ht="12.75">
      <c r="A42" s="5" t="s">
        <v>68</v>
      </c>
      <c r="B42" s="10">
        <f>B7/$X7%</f>
        <v>43.437027243487876</v>
      </c>
      <c r="C42" s="11" t="s">
        <v>8</v>
      </c>
      <c r="D42" s="11" t="s">
        <v>8</v>
      </c>
      <c r="E42" s="11" t="s">
        <v>8</v>
      </c>
      <c r="F42" s="11" t="s">
        <v>8</v>
      </c>
      <c r="G42" s="11" t="s">
        <v>8</v>
      </c>
      <c r="H42" s="11" t="s">
        <v>8</v>
      </c>
      <c r="I42" s="10">
        <f>I7/$X7%</f>
        <v>1.4429005479208248</v>
      </c>
      <c r="J42" s="11" t="s">
        <v>8</v>
      </c>
      <c r="K42" s="11" t="s">
        <v>8</v>
      </c>
      <c r="L42" s="11" t="s">
        <v>8</v>
      </c>
      <c r="M42" s="11" t="s">
        <v>8</v>
      </c>
      <c r="N42" s="10">
        <f>N7/$X7%</f>
        <v>17.002072183165737</v>
      </c>
      <c r="O42" s="11" t="s">
        <v>8</v>
      </c>
      <c r="P42" s="10">
        <f>P7/$X7%</f>
        <v>2.9010564320311207</v>
      </c>
      <c r="Q42" s="10">
        <f>Q7/$X7%</f>
        <v>1.9908213727260013</v>
      </c>
      <c r="R42" s="11" t="s">
        <v>8</v>
      </c>
      <c r="S42" s="10">
        <f>S7/$X7%</f>
        <v>2.0175182110575762</v>
      </c>
      <c r="T42" s="10">
        <f>T7/$X7%</f>
        <v>0.5466495467893874</v>
      </c>
      <c r="U42" s="11" t="s">
        <v>8</v>
      </c>
      <c r="V42" s="11" t="s">
        <v>8</v>
      </c>
      <c r="W42" s="10">
        <f>W7/$X7%</f>
        <v>30.661954462821473</v>
      </c>
      <c r="X42" s="10">
        <f>X7/$X7%</f>
        <v>100</v>
      </c>
      <c r="Z42" s="12">
        <f t="shared" si="4"/>
        <v>83.44899582421954</v>
      </c>
      <c r="AA42" s="12">
        <f t="shared" si="4"/>
        <v>93.71879951866369</v>
      </c>
      <c r="AB42" s="12">
        <f t="shared" si="5"/>
        <v>6.281200481336303</v>
      </c>
      <c r="AC42" s="12">
        <f t="shared" si="6"/>
        <v>47.51517450682853</v>
      </c>
    </row>
    <row r="43" spans="1:29" ht="12.75">
      <c r="A43" s="5" t="s">
        <v>10</v>
      </c>
      <c r="B43" s="10">
        <f aca="true" t="shared" si="8" ref="B43:X43">B8/$X8%</f>
        <v>28.679381225987452</v>
      </c>
      <c r="C43" s="10">
        <f t="shared" si="8"/>
        <v>6.500667508541353</v>
      </c>
      <c r="D43" s="10">
        <f t="shared" si="8"/>
        <v>2.823489313069852</v>
      </c>
      <c r="E43" s="10">
        <f t="shared" si="8"/>
        <v>1.900545691629299</v>
      </c>
      <c r="F43" s="10">
        <f t="shared" si="8"/>
        <v>2.1725956978987164</v>
      </c>
      <c r="G43" s="10">
        <f t="shared" si="8"/>
        <v>2.4349019040006645</v>
      </c>
      <c r="H43" s="10">
        <f t="shared" si="8"/>
        <v>0.31040408820351884</v>
      </c>
      <c r="I43" s="10">
        <f t="shared" si="8"/>
        <v>1.5219350022534963</v>
      </c>
      <c r="J43" s="11" t="s">
        <v>8</v>
      </c>
      <c r="K43" s="11" t="s">
        <v>8</v>
      </c>
      <c r="L43" s="11" t="s">
        <v>8</v>
      </c>
      <c r="M43" s="11" t="s">
        <v>8</v>
      </c>
      <c r="N43" s="10">
        <f t="shared" si="8"/>
        <v>27.765133266847748</v>
      </c>
      <c r="O43" s="10">
        <f t="shared" si="8"/>
        <v>10.897761138696978</v>
      </c>
      <c r="P43" s="10">
        <f t="shared" si="8"/>
        <v>5.314641282579133</v>
      </c>
      <c r="Q43" s="10">
        <f t="shared" si="8"/>
        <v>7.738013670046976</v>
      </c>
      <c r="R43" s="10">
        <f t="shared" si="8"/>
        <v>0.5308235995616454</v>
      </c>
      <c r="S43" s="10">
        <f t="shared" si="8"/>
        <v>0.6950706852531272</v>
      </c>
      <c r="T43" s="10">
        <f t="shared" si="8"/>
        <v>0.48540429200810403</v>
      </c>
      <c r="U43" s="10">
        <f t="shared" si="8"/>
        <v>0.2292316334219333</v>
      </c>
      <c r="V43" s="11" t="s">
        <v>8</v>
      </c>
      <c r="W43" s="11" t="s">
        <v>8</v>
      </c>
      <c r="X43" s="10">
        <f t="shared" si="8"/>
        <v>100</v>
      </c>
      <c r="Z43" s="12">
        <f t="shared" si="4"/>
        <v>86.76722221140105</v>
      </c>
      <c r="AA43" s="12">
        <f t="shared" si="4"/>
        <v>98.01325082860482</v>
      </c>
      <c r="AB43" s="12">
        <f t="shared" si="5"/>
        <v>1.9867491713951646</v>
      </c>
      <c r="AC43" s="12">
        <f t="shared" si="6"/>
        <v>30.745365405239774</v>
      </c>
    </row>
    <row r="44" spans="1:29" ht="12.75">
      <c r="A44" s="5" t="s">
        <v>11</v>
      </c>
      <c r="B44" s="10">
        <f aca="true" t="shared" si="9" ref="B44:X44">B9/$X9%</f>
        <v>23.625826318572784</v>
      </c>
      <c r="C44" s="10">
        <f t="shared" si="9"/>
        <v>4.6686031881686185</v>
      </c>
      <c r="D44" s="10">
        <f t="shared" si="9"/>
        <v>1.880098623639362</v>
      </c>
      <c r="E44" s="10">
        <f t="shared" si="9"/>
        <v>1.411567938029392</v>
      </c>
      <c r="F44" s="10">
        <f t="shared" si="9"/>
        <v>1.8487792462685841</v>
      </c>
      <c r="G44" s="10">
        <f t="shared" si="9"/>
        <v>1.7903524077941328</v>
      </c>
      <c r="H44" s="10">
        <f t="shared" si="9"/>
        <v>0.30635390968427545</v>
      </c>
      <c r="I44" s="10">
        <f t="shared" si="9"/>
        <v>1.7736487398630514</v>
      </c>
      <c r="J44" s="11" t="s">
        <v>8</v>
      </c>
      <c r="K44" s="11" t="s">
        <v>8</v>
      </c>
      <c r="L44" s="11" t="s">
        <v>8</v>
      </c>
      <c r="M44" s="11">
        <f t="shared" si="9"/>
        <v>1.605172089178867</v>
      </c>
      <c r="N44" s="10">
        <f t="shared" si="9"/>
        <v>26.9426923792755</v>
      </c>
      <c r="O44" s="10">
        <f t="shared" si="9"/>
        <v>9.49365926605379</v>
      </c>
      <c r="P44" s="10">
        <f t="shared" si="9"/>
        <v>6.52008238076227</v>
      </c>
      <c r="Q44" s="10">
        <f t="shared" si="9"/>
        <v>16.09862795927617</v>
      </c>
      <c r="R44" s="10">
        <f t="shared" si="9"/>
        <v>0.5307014496551808</v>
      </c>
      <c r="S44" s="10">
        <f t="shared" si="9"/>
        <v>0.5684286996374511</v>
      </c>
      <c r="T44" s="10">
        <f t="shared" si="9"/>
        <v>0.577572517858345</v>
      </c>
      <c r="U44" s="10">
        <f t="shared" si="9"/>
        <v>0.2723345859884305</v>
      </c>
      <c r="V44" s="10">
        <f t="shared" si="9"/>
        <v>0.08549830029379016</v>
      </c>
      <c r="W44" s="11" t="s">
        <v>8</v>
      </c>
      <c r="X44" s="10">
        <f t="shared" si="9"/>
        <v>100</v>
      </c>
      <c r="Z44" s="12">
        <f t="shared" si="4"/>
        <v>88.28573649301661</v>
      </c>
      <c r="AA44" s="12">
        <f t="shared" si="4"/>
        <v>97.43291964527796</v>
      </c>
      <c r="AB44" s="12">
        <f t="shared" si="5"/>
        <v>2.5670803547220453</v>
      </c>
      <c r="AC44" s="12">
        <f t="shared" si="6"/>
        <v>35.990872820680984</v>
      </c>
    </row>
    <row r="45" spans="1:29" ht="12.75">
      <c r="A45" s="5" t="s">
        <v>12</v>
      </c>
      <c r="B45" s="10">
        <f aca="true" t="shared" si="10" ref="B45:X45">B10/$X10%</f>
        <v>30.202423904160106</v>
      </c>
      <c r="C45" s="10">
        <f t="shared" si="10"/>
        <v>5.4375386210058405</v>
      </c>
      <c r="D45" s="10">
        <f t="shared" si="10"/>
        <v>2.1953674726413777</v>
      </c>
      <c r="E45" s="10">
        <f t="shared" si="10"/>
        <v>2.3655988996750854</v>
      </c>
      <c r="F45" s="10">
        <f t="shared" si="10"/>
        <v>1.7595231925369268</v>
      </c>
      <c r="G45" s="10">
        <f t="shared" si="10"/>
        <v>1.7114836446269461</v>
      </c>
      <c r="H45" s="10">
        <f t="shared" si="10"/>
        <v>0.48218948711304244</v>
      </c>
      <c r="I45" s="10">
        <f t="shared" si="10"/>
        <v>2.0647038890107043</v>
      </c>
      <c r="J45" s="11" t="s">
        <v>8</v>
      </c>
      <c r="K45" s="11" t="s">
        <v>8</v>
      </c>
      <c r="L45" s="11" t="s">
        <v>8</v>
      </c>
      <c r="M45" s="11" t="s">
        <v>8</v>
      </c>
      <c r="N45" s="10">
        <f t="shared" si="10"/>
        <v>25.976139693423963</v>
      </c>
      <c r="O45" s="10">
        <f t="shared" si="10"/>
        <v>10.277273905156777</v>
      </c>
      <c r="P45" s="10">
        <f t="shared" si="10"/>
        <v>5.780592819981263</v>
      </c>
      <c r="Q45" s="10">
        <f t="shared" si="10"/>
        <v>9.818306855103954</v>
      </c>
      <c r="R45" s="10">
        <f t="shared" si="10"/>
        <v>0.5851456136504076</v>
      </c>
      <c r="S45" s="10">
        <f t="shared" si="10"/>
        <v>0.6858093966153049</v>
      </c>
      <c r="T45" s="10">
        <f t="shared" si="10"/>
        <v>0.6579026052983037</v>
      </c>
      <c r="U45" s="11" t="s">
        <v>8</v>
      </c>
      <c r="V45" s="11" t="s">
        <v>8</v>
      </c>
      <c r="W45" s="11" t="s">
        <v>8</v>
      </c>
      <c r="X45" s="10">
        <f t="shared" si="10"/>
        <v>100</v>
      </c>
      <c r="Z45" s="12">
        <f t="shared" si="4"/>
        <v>87.4393334828399</v>
      </c>
      <c r="AA45" s="12">
        <f t="shared" si="4"/>
        <v>97.1061902365375</v>
      </c>
      <c r="AB45" s="12">
        <f t="shared" si="5"/>
        <v>2.893809763462506</v>
      </c>
      <c r="AC45" s="12">
        <f t="shared" si="6"/>
        <v>40.99665551839465</v>
      </c>
    </row>
    <row r="46" spans="1:29" ht="12.75">
      <c r="A46" s="5" t="s">
        <v>13</v>
      </c>
      <c r="B46" s="10">
        <f aca="true" t="shared" si="11" ref="B46:X46">B11/$X11%</f>
        <v>20.687583767480977</v>
      </c>
      <c r="C46" s="10">
        <f t="shared" si="11"/>
        <v>3.0495653842733237</v>
      </c>
      <c r="D46" s="10">
        <f t="shared" si="11"/>
        <v>1.7734131572090353</v>
      </c>
      <c r="E46" s="10">
        <f t="shared" si="11"/>
        <v>1.0767485657134923</v>
      </c>
      <c r="F46" s="10">
        <f t="shared" si="11"/>
        <v>1.9094694895235065</v>
      </c>
      <c r="G46" s="10">
        <f t="shared" si="11"/>
        <v>3.919576977146593</v>
      </c>
      <c r="H46" s="10">
        <f t="shared" si="11"/>
        <v>0.23544610718180842</v>
      </c>
      <c r="I46" s="10">
        <f t="shared" si="11"/>
        <v>0.8386499841631678</v>
      </c>
      <c r="J46" s="10">
        <f t="shared" si="11"/>
        <v>28.50692217796231</v>
      </c>
      <c r="K46" s="11" t="s">
        <v>8</v>
      </c>
      <c r="L46" s="11" t="s">
        <v>8</v>
      </c>
      <c r="M46" s="11" t="s">
        <v>8</v>
      </c>
      <c r="N46" s="10">
        <f t="shared" si="11"/>
        <v>16.6447447461504</v>
      </c>
      <c r="O46" s="10">
        <f t="shared" si="11"/>
        <v>8.135138888238773</v>
      </c>
      <c r="P46" s="10">
        <f t="shared" si="11"/>
        <v>4.8619855174899484</v>
      </c>
      <c r="Q46" s="10">
        <f t="shared" si="11"/>
        <v>4.48673840829694</v>
      </c>
      <c r="R46" s="10">
        <f t="shared" si="11"/>
        <v>0.26150276715487797</v>
      </c>
      <c r="S46" s="10">
        <f t="shared" si="11"/>
        <v>0.3551195095730921</v>
      </c>
      <c r="T46" s="10">
        <f t="shared" si="11"/>
        <v>0.576367077488138</v>
      </c>
      <c r="U46" s="11" t="s">
        <v>8</v>
      </c>
      <c r="V46" s="11" t="s">
        <v>8</v>
      </c>
      <c r="W46" s="10">
        <f t="shared" si="11"/>
        <v>2.6810274749536207</v>
      </c>
      <c r="X46" s="10">
        <f t="shared" si="11"/>
        <v>100</v>
      </c>
      <c r="Z46" s="12">
        <f t="shared" si="4"/>
        <v>87.73284985006094</v>
      </c>
      <c r="AA46" s="12">
        <f t="shared" si="4"/>
        <v>96.89016481174092</v>
      </c>
      <c r="AB46" s="12">
        <f t="shared" si="5"/>
        <v>3.109835188259091</v>
      </c>
      <c r="AC46" s="12">
        <f t="shared" si="6"/>
        <v>50.313548198920806</v>
      </c>
    </row>
    <row r="47" spans="1:29" ht="12.75">
      <c r="A47" s="5" t="s">
        <v>14</v>
      </c>
      <c r="B47" s="10">
        <f aca="true" t="shared" si="12" ref="B47:X47">B12/$X12%</f>
        <v>26.128280745292475</v>
      </c>
      <c r="C47" s="10">
        <f t="shared" si="12"/>
        <v>3.4158891492469103</v>
      </c>
      <c r="D47" s="10">
        <f t="shared" si="12"/>
        <v>2.0475868767065393</v>
      </c>
      <c r="E47" s="10">
        <f t="shared" si="12"/>
        <v>1.3627330860683937</v>
      </c>
      <c r="F47" s="10">
        <f t="shared" si="12"/>
        <v>2.0950550828976007</v>
      </c>
      <c r="G47" s="10">
        <f t="shared" si="12"/>
        <v>1.6813217813485342</v>
      </c>
      <c r="H47" s="10">
        <f t="shared" si="12"/>
        <v>0.5461966620274129</v>
      </c>
      <c r="I47" s="10">
        <f t="shared" si="12"/>
        <v>0.6437875464662731</v>
      </c>
      <c r="J47" s="11" t="s">
        <v>8</v>
      </c>
      <c r="K47" s="11">
        <f t="shared" si="12"/>
        <v>0.19783624093445742</v>
      </c>
      <c r="L47" s="11" t="s">
        <v>8</v>
      </c>
      <c r="M47" s="11">
        <f t="shared" si="12"/>
        <v>0.7769275370767288</v>
      </c>
      <c r="N47" s="10">
        <f t="shared" si="12"/>
        <v>24.4726188604924</v>
      </c>
      <c r="O47" s="10">
        <f t="shared" si="12"/>
        <v>11.938201808580294</v>
      </c>
      <c r="P47" s="10">
        <f t="shared" si="12"/>
        <v>8.544901696051499</v>
      </c>
      <c r="Q47" s="10">
        <f t="shared" si="12"/>
        <v>11.563504860806772</v>
      </c>
      <c r="R47" s="10">
        <f t="shared" si="12"/>
        <v>0.39650525741612647</v>
      </c>
      <c r="S47" s="10">
        <f t="shared" si="12"/>
        <v>0.6705925093921467</v>
      </c>
      <c r="T47" s="10">
        <f t="shared" si="12"/>
        <v>0.5385975851591069</v>
      </c>
      <c r="U47" s="10">
        <f t="shared" si="12"/>
        <v>0.11846232159085113</v>
      </c>
      <c r="V47" s="10">
        <f t="shared" si="12"/>
        <v>0.5178822934222183</v>
      </c>
      <c r="W47" s="10">
        <f t="shared" si="12"/>
        <v>2.3431180990232585</v>
      </c>
      <c r="X47" s="10">
        <f t="shared" si="12"/>
        <v>100</v>
      </c>
      <c r="Z47" s="12">
        <f t="shared" si="4"/>
        <v>88.70168237676161</v>
      </c>
      <c r="AA47" s="12">
        <f t="shared" si="4"/>
        <v>97.74005321232532</v>
      </c>
      <c r="AB47" s="12">
        <f t="shared" si="5"/>
        <v>2.2599467876746826</v>
      </c>
      <c r="AC47" s="12">
        <f t="shared" si="6"/>
        <v>42.778678191968304</v>
      </c>
    </row>
    <row r="48" spans="1:29" ht="12.75">
      <c r="A48" s="5" t="s">
        <v>15</v>
      </c>
      <c r="B48" s="10">
        <f aca="true" t="shared" si="13" ref="B48:X48">B13/$X13%</f>
        <v>27.43589621752442</v>
      </c>
      <c r="C48" s="10">
        <f t="shared" si="13"/>
        <v>4.624864775824848</v>
      </c>
      <c r="D48" s="10">
        <f t="shared" si="13"/>
        <v>2.3381309207598213</v>
      </c>
      <c r="E48" s="10">
        <f t="shared" si="13"/>
        <v>1.5042947039639887</v>
      </c>
      <c r="F48" s="10">
        <f t="shared" si="13"/>
        <v>2.3453375971515413</v>
      </c>
      <c r="G48" s="10">
        <f t="shared" si="13"/>
        <v>2.167071349264048</v>
      </c>
      <c r="H48" s="10">
        <f t="shared" si="13"/>
        <v>0.33982250985572393</v>
      </c>
      <c r="I48" s="10">
        <f t="shared" si="13"/>
        <v>0.6893067177311165</v>
      </c>
      <c r="J48" s="11" t="s">
        <v>8</v>
      </c>
      <c r="K48" s="11">
        <f t="shared" si="13"/>
        <v>0.19949030583233945</v>
      </c>
      <c r="L48" s="11" t="s">
        <v>8</v>
      </c>
      <c r="M48" s="11">
        <f t="shared" si="13"/>
        <v>0.5600617081565321</v>
      </c>
      <c r="N48" s="10">
        <f t="shared" si="13"/>
        <v>24.504283616769538</v>
      </c>
      <c r="O48" s="10">
        <f t="shared" si="13"/>
        <v>10.238152936760226</v>
      </c>
      <c r="P48" s="10">
        <f t="shared" si="13"/>
        <v>6.584684783142396</v>
      </c>
      <c r="Q48" s="10">
        <f t="shared" si="13"/>
        <v>10.381494522134</v>
      </c>
      <c r="R48" s="10">
        <f t="shared" si="13"/>
        <v>0.6709336526445334</v>
      </c>
      <c r="S48" s="10">
        <f t="shared" si="13"/>
        <v>0.48585669959563416</v>
      </c>
      <c r="T48" s="10">
        <f t="shared" si="13"/>
        <v>0.49440967817042286</v>
      </c>
      <c r="U48" s="10">
        <f t="shared" si="13"/>
        <v>0.1199000885391671</v>
      </c>
      <c r="V48" s="10">
        <f t="shared" si="13"/>
        <v>0.4426166412453137</v>
      </c>
      <c r="W48" s="10">
        <f t="shared" si="13"/>
        <v>3.8733905749343873</v>
      </c>
      <c r="X48" s="10">
        <f t="shared" si="13"/>
        <v>100</v>
      </c>
      <c r="Z48" s="12">
        <f t="shared" si="4"/>
        <v>86.27468527732327</v>
      </c>
      <c r="AA48" s="12">
        <f t="shared" si="4"/>
        <v>97.74615004714228</v>
      </c>
      <c r="AB48" s="12">
        <f t="shared" si="5"/>
        <v>2.25384995285772</v>
      </c>
      <c r="AC48" s="12">
        <f t="shared" si="6"/>
        <v>36.74268443467509</v>
      </c>
    </row>
    <row r="49" spans="1:29" ht="12.75">
      <c r="A49" s="5" t="s">
        <v>16</v>
      </c>
      <c r="B49" s="10">
        <f aca="true" t="shared" si="14" ref="B49:X49">B14/$X14%</f>
        <v>29.090417113013054</v>
      </c>
      <c r="C49" s="10">
        <f t="shared" si="14"/>
        <v>4.933594778025302</v>
      </c>
      <c r="D49" s="10">
        <f t="shared" si="14"/>
        <v>2.704519311199495</v>
      </c>
      <c r="E49" s="10">
        <f t="shared" si="14"/>
        <v>1.9227799132389118</v>
      </c>
      <c r="F49" s="10">
        <f t="shared" si="14"/>
        <v>2.3658520613480714</v>
      </c>
      <c r="G49" s="10">
        <f t="shared" si="14"/>
        <v>1.760674319731043</v>
      </c>
      <c r="H49" s="10">
        <f t="shared" si="14"/>
        <v>0.4653122447794462</v>
      </c>
      <c r="I49" s="10">
        <f t="shared" si="14"/>
        <v>1.600916291982816</v>
      </c>
      <c r="J49" s="11" t="s">
        <v>8</v>
      </c>
      <c r="K49" s="11" t="s">
        <v>8</v>
      </c>
      <c r="L49" s="11" t="s">
        <v>8</v>
      </c>
      <c r="M49" s="11" t="s">
        <v>8</v>
      </c>
      <c r="N49" s="10">
        <f t="shared" si="14"/>
        <v>23.394604799659973</v>
      </c>
      <c r="O49" s="10">
        <f t="shared" si="14"/>
        <v>15.459585419886848</v>
      </c>
      <c r="P49" s="10">
        <f t="shared" si="14"/>
        <v>7.06086002453824</v>
      </c>
      <c r="Q49" s="10">
        <f t="shared" si="14"/>
        <v>7.169960054315259</v>
      </c>
      <c r="R49" s="11" t="s">
        <v>8</v>
      </c>
      <c r="S49" s="10">
        <f t="shared" si="14"/>
        <v>0.7688895643288619</v>
      </c>
      <c r="T49" s="10">
        <f t="shared" si="14"/>
        <v>0.6527468372729194</v>
      </c>
      <c r="U49" s="11" t="s">
        <v>8</v>
      </c>
      <c r="V49" s="11" t="s">
        <v>8</v>
      </c>
      <c r="W49" s="10">
        <f t="shared" si="14"/>
        <v>0.6492872666797637</v>
      </c>
      <c r="X49" s="10">
        <f t="shared" si="14"/>
        <v>100</v>
      </c>
      <c r="Z49" s="12">
        <f t="shared" si="4"/>
        <v>84.5900807147571</v>
      </c>
      <c r="AA49" s="12">
        <f t="shared" si="4"/>
        <v>97.14091962024555</v>
      </c>
      <c r="AB49" s="12">
        <f t="shared" si="5"/>
        <v>2.8590803797544315</v>
      </c>
      <c r="AC49" s="12">
        <f t="shared" si="6"/>
        <v>40.7581545694975</v>
      </c>
    </row>
    <row r="50" spans="1:29" ht="12.75">
      <c r="A50" s="5" t="s">
        <v>17</v>
      </c>
      <c r="B50" s="10">
        <f aca="true" t="shared" si="15" ref="B50:X50">B15/$X15%</f>
        <v>34.80295846905836</v>
      </c>
      <c r="C50" s="10">
        <f t="shared" si="15"/>
        <v>6.779580100109069</v>
      </c>
      <c r="D50" s="10">
        <f t="shared" si="15"/>
        <v>2.632453553578183</v>
      </c>
      <c r="E50" s="10">
        <f t="shared" si="15"/>
        <v>3.0426583621921166</v>
      </c>
      <c r="F50" s="10">
        <f t="shared" si="15"/>
        <v>2.2998277653936974</v>
      </c>
      <c r="G50" s="10">
        <f t="shared" si="15"/>
        <v>2.039180618649078</v>
      </c>
      <c r="H50" s="10">
        <f t="shared" si="15"/>
        <v>0.49072173277562126</v>
      </c>
      <c r="I50" s="10">
        <f t="shared" si="15"/>
        <v>1.5468063150240723</v>
      </c>
      <c r="J50" s="11" t="s">
        <v>8</v>
      </c>
      <c r="K50" s="11" t="s">
        <v>8</v>
      </c>
      <c r="L50" s="11" t="s">
        <v>8</v>
      </c>
      <c r="M50" s="11" t="s">
        <v>8</v>
      </c>
      <c r="N50" s="10">
        <f t="shared" si="15"/>
        <v>23.505341476223176</v>
      </c>
      <c r="O50" s="10">
        <f t="shared" si="15"/>
        <v>11.37391068038178</v>
      </c>
      <c r="P50" s="10">
        <f t="shared" si="15"/>
        <v>6.03528055144453</v>
      </c>
      <c r="Q50" s="10">
        <f t="shared" si="15"/>
        <v>3.704512987370686</v>
      </c>
      <c r="R50" s="10">
        <f t="shared" si="15"/>
        <v>0.4869575436186894</v>
      </c>
      <c r="S50" s="10">
        <f t="shared" si="15"/>
        <v>0.5871216989897283</v>
      </c>
      <c r="T50" s="10">
        <f t="shared" si="15"/>
        <v>0.4757567856395265</v>
      </c>
      <c r="U50" s="10">
        <f t="shared" si="15"/>
        <v>0.19693135955167587</v>
      </c>
      <c r="V50" s="11" t="s">
        <v>8</v>
      </c>
      <c r="W50" s="11" t="s">
        <v>8</v>
      </c>
      <c r="X50" s="10">
        <f t="shared" si="15"/>
        <v>99.99999999999999</v>
      </c>
      <c r="Z50" s="12">
        <f t="shared" si="4"/>
        <v>83.45312055569694</v>
      </c>
      <c r="AA50" s="12">
        <f t="shared" si="4"/>
        <v>97.69444720997168</v>
      </c>
      <c r="AB50" s="12">
        <f t="shared" si="5"/>
        <v>2.305552790028316</v>
      </c>
      <c r="AC50" s="12">
        <f t="shared" si="6"/>
        <v>34.440770278156</v>
      </c>
    </row>
    <row r="51" spans="1:29" ht="12.75">
      <c r="A51" s="5" t="s">
        <v>18</v>
      </c>
      <c r="B51" s="10">
        <f aca="true" t="shared" si="16" ref="B51:X51">B16/$X16%</f>
        <v>44.81911888520949</v>
      </c>
      <c r="C51" s="10">
        <f t="shared" si="16"/>
        <v>5.6144627079558616</v>
      </c>
      <c r="D51" s="10">
        <f t="shared" si="16"/>
        <v>2.2746438808666785</v>
      </c>
      <c r="E51" s="10">
        <f t="shared" si="16"/>
        <v>2.4119415902849326</v>
      </c>
      <c r="F51" s="10">
        <f t="shared" si="16"/>
        <v>1.6930653906363848</v>
      </c>
      <c r="G51" s="10">
        <f t="shared" si="16"/>
        <v>2.041172931294151</v>
      </c>
      <c r="H51" s="10">
        <f t="shared" si="16"/>
        <v>0.31752868218429975</v>
      </c>
      <c r="I51" s="10">
        <f t="shared" si="16"/>
        <v>0.7503082628785286</v>
      </c>
      <c r="J51" s="11" t="s">
        <v>8</v>
      </c>
      <c r="K51" s="11" t="s">
        <v>8</v>
      </c>
      <c r="L51" s="11" t="s">
        <v>8</v>
      </c>
      <c r="M51" s="11" t="s">
        <v>8</v>
      </c>
      <c r="N51" s="10">
        <f t="shared" si="16"/>
        <v>18.579352649661498</v>
      </c>
      <c r="O51" s="10">
        <f t="shared" si="16"/>
        <v>10.223099392552342</v>
      </c>
      <c r="P51" s="10">
        <f t="shared" si="16"/>
        <v>5.776366842551983</v>
      </c>
      <c r="Q51" s="10">
        <f t="shared" si="16"/>
        <v>3.922898957690941</v>
      </c>
      <c r="R51" s="10">
        <f t="shared" si="16"/>
        <v>0.45612326283245547</v>
      </c>
      <c r="S51" s="10">
        <f t="shared" si="16"/>
        <v>0.5417167640059533</v>
      </c>
      <c r="T51" s="10">
        <f t="shared" si="16"/>
        <v>0.4227800209478832</v>
      </c>
      <c r="U51" s="10">
        <f t="shared" si="16"/>
        <v>0.15541977844661445</v>
      </c>
      <c r="V51" s="11" t="s">
        <v>8</v>
      </c>
      <c r="W51" s="11" t="s">
        <v>8</v>
      </c>
      <c r="X51" s="10">
        <f t="shared" si="16"/>
        <v>100</v>
      </c>
      <c r="Z51" s="12">
        <f t="shared" si="4"/>
        <v>89.55786254435112</v>
      </c>
      <c r="AA51" s="12">
        <f t="shared" si="4"/>
        <v>97.7150035616051</v>
      </c>
      <c r="AB51" s="12">
        <f t="shared" si="5"/>
        <v>2.2849964383949035</v>
      </c>
      <c r="AC51" s="12">
        <f t="shared" si="6"/>
        <v>39.37739896962886</v>
      </c>
    </row>
    <row r="52" spans="1:29" ht="12.75">
      <c r="A52" s="5" t="s">
        <v>19</v>
      </c>
      <c r="B52" s="10">
        <f aca="true" t="shared" si="17" ref="B52:X52">B17/$X17%</f>
        <v>43.255104041112595</v>
      </c>
      <c r="C52" s="10">
        <f t="shared" si="17"/>
        <v>8.198245639950956</v>
      </c>
      <c r="D52" s="10">
        <f t="shared" si="17"/>
        <v>2.399579036631079</v>
      </c>
      <c r="E52" s="10">
        <f t="shared" si="17"/>
        <v>3.440529142650448</v>
      </c>
      <c r="F52" s="10">
        <f t="shared" si="17"/>
        <v>1.4492175008014831</v>
      </c>
      <c r="G52" s="10">
        <f t="shared" si="17"/>
        <v>1.7631833518250062</v>
      </c>
      <c r="H52" s="10">
        <f t="shared" si="17"/>
        <v>0.3968490029468234</v>
      </c>
      <c r="I52" s="10">
        <f t="shared" si="17"/>
        <v>0.5703207250598966</v>
      </c>
      <c r="J52" s="11" t="s">
        <v>8</v>
      </c>
      <c r="K52" s="11" t="s">
        <v>8</v>
      </c>
      <c r="L52" s="11">
        <f t="shared" si="17"/>
        <v>0.2745204974107</v>
      </c>
      <c r="M52" s="11" t="s">
        <v>8</v>
      </c>
      <c r="N52" s="10">
        <f t="shared" si="17"/>
        <v>16.92996174040246</v>
      </c>
      <c r="O52" s="10">
        <f t="shared" si="17"/>
        <v>12.571489712867368</v>
      </c>
      <c r="P52" s="10">
        <f t="shared" si="17"/>
        <v>5.891610715881266</v>
      </c>
      <c r="Q52" s="10">
        <f t="shared" si="17"/>
        <v>1.0807148552080044</v>
      </c>
      <c r="R52" s="10">
        <f t="shared" si="17"/>
        <v>0.6913317238457942</v>
      </c>
      <c r="S52" s="10">
        <f t="shared" si="17"/>
        <v>0.5206946374680554</v>
      </c>
      <c r="T52" s="10">
        <f t="shared" si="17"/>
        <v>0.5666476759380548</v>
      </c>
      <c r="U52" s="11" t="s">
        <v>8</v>
      </c>
      <c r="V52" s="11" t="s">
        <v>8</v>
      </c>
      <c r="W52" s="11" t="s">
        <v>8</v>
      </c>
      <c r="X52" s="10">
        <f t="shared" si="17"/>
        <v>100</v>
      </c>
      <c r="Z52" s="12">
        <f t="shared" si="4"/>
        <v>87.44513433568244</v>
      </c>
      <c r="AA52" s="12">
        <f t="shared" si="4"/>
        <v>97.61132490914936</v>
      </c>
      <c r="AB52" s="12">
        <f t="shared" si="5"/>
        <v>2.3886750908506347</v>
      </c>
      <c r="AC52" s="12">
        <f t="shared" si="6"/>
        <v>36.71484974059451</v>
      </c>
    </row>
    <row r="53" spans="1:29" ht="12.75">
      <c r="A53" s="5" t="s">
        <v>20</v>
      </c>
      <c r="B53" s="10">
        <f aca="true" t="shared" si="18" ref="B53:X53">B18/$X18%</f>
        <v>39.188730684571354</v>
      </c>
      <c r="C53" s="10">
        <f t="shared" si="18"/>
        <v>7.932134496592573</v>
      </c>
      <c r="D53" s="10">
        <f t="shared" si="18"/>
        <v>3.2986481118065583</v>
      </c>
      <c r="E53" s="10">
        <f t="shared" si="18"/>
        <v>3.3666772944504215</v>
      </c>
      <c r="F53" s="10">
        <f t="shared" si="18"/>
        <v>1.3631411409465775</v>
      </c>
      <c r="G53" s="10">
        <f t="shared" si="18"/>
        <v>1.3820665526595317</v>
      </c>
      <c r="H53" s="10">
        <f t="shared" si="18"/>
        <v>0.5287180335303736</v>
      </c>
      <c r="I53" s="10">
        <f t="shared" si="18"/>
        <v>0.4685318142990863</v>
      </c>
      <c r="J53" s="11" t="s">
        <v>8</v>
      </c>
      <c r="K53" s="11" t="s">
        <v>8</v>
      </c>
      <c r="L53" s="11" t="s">
        <v>8</v>
      </c>
      <c r="M53" s="11" t="s">
        <v>8</v>
      </c>
      <c r="N53" s="10">
        <f t="shared" si="18"/>
        <v>17.826032841556795</v>
      </c>
      <c r="O53" s="10">
        <f t="shared" si="18"/>
        <v>15.226260969492577</v>
      </c>
      <c r="P53" s="10">
        <f t="shared" si="18"/>
        <v>6.520912579942815</v>
      </c>
      <c r="Q53" s="10">
        <f t="shared" si="18"/>
        <v>0.7588919597690077</v>
      </c>
      <c r="R53" s="10">
        <f t="shared" si="18"/>
        <v>0.6809738232571145</v>
      </c>
      <c r="S53" s="10">
        <f t="shared" si="18"/>
        <v>0.5950422241280244</v>
      </c>
      <c r="T53" s="10">
        <f t="shared" si="18"/>
        <v>0.7408190440791593</v>
      </c>
      <c r="U53" s="10">
        <f t="shared" si="18"/>
        <v>0.12241842891802909</v>
      </c>
      <c r="V53" s="11" t="s">
        <v>8</v>
      </c>
      <c r="W53" s="11" t="s">
        <v>8</v>
      </c>
      <c r="X53" s="10">
        <f t="shared" si="18"/>
        <v>100</v>
      </c>
      <c r="Z53" s="12">
        <f t="shared" si="4"/>
        <v>87.05867373145601</v>
      </c>
      <c r="AA53" s="12">
        <f t="shared" si="4"/>
        <v>97.47825277636508</v>
      </c>
      <c r="AB53" s="12">
        <f t="shared" si="5"/>
        <v>2.5217472236349194</v>
      </c>
      <c r="AC53" s="12">
        <f t="shared" si="6"/>
        <v>38.759638832136034</v>
      </c>
    </row>
    <row r="54" spans="1:29" ht="12.75">
      <c r="A54" s="5" t="s">
        <v>21</v>
      </c>
      <c r="B54" s="10">
        <f aca="true" t="shared" si="19" ref="B54:X54">B19/$X19%</f>
        <v>39.13922817028747</v>
      </c>
      <c r="C54" s="10">
        <f t="shared" si="19"/>
        <v>6.596002203494477</v>
      </c>
      <c r="D54" s="10">
        <f t="shared" si="19"/>
        <v>2.0048668656856616</v>
      </c>
      <c r="E54" s="10">
        <f t="shared" si="19"/>
        <v>2.422669770345387</v>
      </c>
      <c r="F54" s="10">
        <f t="shared" si="19"/>
        <v>1.970718572072958</v>
      </c>
      <c r="G54" s="10">
        <f t="shared" si="19"/>
        <v>1.8315813986710543</v>
      </c>
      <c r="H54" s="10">
        <f t="shared" si="19"/>
        <v>0.6602655739212712</v>
      </c>
      <c r="I54" s="10">
        <f t="shared" si="19"/>
        <v>0.5924582172633812</v>
      </c>
      <c r="J54" s="11" t="s">
        <v>8</v>
      </c>
      <c r="K54" s="11" t="s">
        <v>8</v>
      </c>
      <c r="L54" s="11" t="s">
        <v>8</v>
      </c>
      <c r="M54" s="11" t="s">
        <v>8</v>
      </c>
      <c r="N54" s="10">
        <f t="shared" si="19"/>
        <v>19.049855530213414</v>
      </c>
      <c r="O54" s="10">
        <f t="shared" si="19"/>
        <v>14.330835322055592</v>
      </c>
      <c r="P54" s="10">
        <f t="shared" si="19"/>
        <v>8.001170239517501</v>
      </c>
      <c r="Q54" s="10">
        <f t="shared" si="19"/>
        <v>1.0344291119584585</v>
      </c>
      <c r="R54" s="10">
        <f t="shared" si="19"/>
        <v>0.6447080418742228</v>
      </c>
      <c r="S54" s="10">
        <f t="shared" si="19"/>
        <v>0.6215185129739055</v>
      </c>
      <c r="T54" s="10">
        <f t="shared" si="19"/>
        <v>0.7596772252407749</v>
      </c>
      <c r="U54" s="10">
        <f t="shared" si="19"/>
        <v>0.15234639872486946</v>
      </c>
      <c r="V54" s="10">
        <f t="shared" si="19"/>
        <v>0.1876688456996144</v>
      </c>
      <c r="W54" s="11" t="s">
        <v>8</v>
      </c>
      <c r="X54" s="10">
        <f t="shared" si="19"/>
        <v>100.00000000000001</v>
      </c>
      <c r="Z54" s="12">
        <f t="shared" si="4"/>
        <v>86.42500346941942</v>
      </c>
      <c r="AA54" s="12">
        <f t="shared" si="4"/>
        <v>97.10623305769576</v>
      </c>
      <c r="AB54" s="12">
        <f t="shared" si="5"/>
        <v>2.893766942304239</v>
      </c>
      <c r="AC54" s="12">
        <f t="shared" si="6"/>
        <v>45.380220646178095</v>
      </c>
    </row>
    <row r="55" spans="1:29" ht="12.75">
      <c r="A55" s="5" t="s">
        <v>22</v>
      </c>
      <c r="B55" s="10">
        <f aca="true" t="shared" si="20" ref="B55:X55">B20/$X20%</f>
        <v>32.71175844286738</v>
      </c>
      <c r="C55" s="10">
        <f t="shared" si="20"/>
        <v>7.922219148911985</v>
      </c>
      <c r="D55" s="10">
        <f t="shared" si="20"/>
        <v>2.7799606700489923</v>
      </c>
      <c r="E55" s="10">
        <f t="shared" si="20"/>
        <v>2.6185487323858276</v>
      </c>
      <c r="F55" s="10">
        <f t="shared" si="20"/>
        <v>2.0174976602847066</v>
      </c>
      <c r="G55" s="10">
        <f t="shared" si="20"/>
        <v>2.477445902372301</v>
      </c>
      <c r="H55" s="10">
        <f t="shared" si="20"/>
        <v>0.8951542317587461</v>
      </c>
      <c r="I55" s="10">
        <f t="shared" si="20"/>
        <v>0.6071892725474669</v>
      </c>
      <c r="J55" s="11" t="s">
        <v>8</v>
      </c>
      <c r="K55" s="11">
        <f t="shared" si="20"/>
        <v>0.2575012977368228</v>
      </c>
      <c r="L55" s="11" t="s">
        <v>8</v>
      </c>
      <c r="M55" s="11" t="s">
        <v>8</v>
      </c>
      <c r="N55" s="10">
        <f t="shared" si="20"/>
        <v>19.37068289374472</v>
      </c>
      <c r="O55" s="10">
        <f t="shared" si="20"/>
        <v>19.084271429708135</v>
      </c>
      <c r="P55" s="10">
        <f t="shared" si="20"/>
        <v>6.354818297899751</v>
      </c>
      <c r="Q55" s="10">
        <f t="shared" si="20"/>
        <v>0.2342746503688604</v>
      </c>
      <c r="R55" s="10">
        <f t="shared" si="20"/>
        <v>0.5998385880623369</v>
      </c>
      <c r="S55" s="10">
        <f t="shared" si="20"/>
        <v>0.9837034567162144</v>
      </c>
      <c r="T55" s="10">
        <f t="shared" si="20"/>
        <v>0.9286491033301633</v>
      </c>
      <c r="U55" s="11" t="s">
        <v>8</v>
      </c>
      <c r="V55" s="11" t="s">
        <v>8</v>
      </c>
      <c r="W55" s="10">
        <f t="shared" si="20"/>
        <v>0.15648622125560302</v>
      </c>
      <c r="X55" s="10">
        <f t="shared" si="20"/>
        <v>100</v>
      </c>
      <c r="Z55" s="12">
        <f t="shared" si="4"/>
        <v>84.48700308163023</v>
      </c>
      <c r="AA55" s="12">
        <f t="shared" si="4"/>
        <v>98.088595311374</v>
      </c>
      <c r="AB55" s="12">
        <f t="shared" si="5"/>
        <v>1.9114046886260105</v>
      </c>
      <c r="AC55" s="12">
        <f t="shared" si="6"/>
        <v>28.73281611542126</v>
      </c>
    </row>
    <row r="56" spans="1:29" ht="12.75">
      <c r="A56" s="5" t="s">
        <v>23</v>
      </c>
      <c r="B56" s="10">
        <f aca="true" t="shared" si="21" ref="B56:X56">B21/$X21%</f>
        <v>26.738288564666885</v>
      </c>
      <c r="C56" s="10">
        <f t="shared" si="21"/>
        <v>5.886096878809852</v>
      </c>
      <c r="D56" s="10">
        <f t="shared" si="21"/>
        <v>3.3598412711060823</v>
      </c>
      <c r="E56" s="10">
        <f t="shared" si="21"/>
        <v>2.452847478425779</v>
      </c>
      <c r="F56" s="10">
        <f t="shared" si="21"/>
        <v>1.582507948397173</v>
      </c>
      <c r="G56" s="10">
        <f t="shared" si="21"/>
        <v>1.3819055435588101</v>
      </c>
      <c r="H56" s="10">
        <f t="shared" si="21"/>
        <v>1.8321155087372607</v>
      </c>
      <c r="I56" s="10">
        <f t="shared" si="21"/>
        <v>0.4822824449986852</v>
      </c>
      <c r="J56" s="11" t="s">
        <v>8</v>
      </c>
      <c r="K56" s="11">
        <f t="shared" si="21"/>
        <v>0.3192307385833924</v>
      </c>
      <c r="L56" s="11" t="s">
        <v>8</v>
      </c>
      <c r="M56" s="11" t="s">
        <v>8</v>
      </c>
      <c r="N56" s="10">
        <f t="shared" si="21"/>
        <v>26.59884300023108</v>
      </c>
      <c r="O56" s="10">
        <f t="shared" si="21"/>
        <v>17.205789779835374</v>
      </c>
      <c r="P56" s="10">
        <f t="shared" si="21"/>
        <v>8.473409722941584</v>
      </c>
      <c r="Q56" s="10">
        <f t="shared" si="21"/>
        <v>0.32032638230395943</v>
      </c>
      <c r="R56" s="10">
        <f t="shared" si="21"/>
        <v>1.2165629457277862</v>
      </c>
      <c r="S56" s="10">
        <f t="shared" si="21"/>
        <v>1.1107835247057698</v>
      </c>
      <c r="T56" s="10">
        <f t="shared" si="21"/>
        <v>1.0391682669705251</v>
      </c>
      <c r="U56" s="11" t="s">
        <v>8</v>
      </c>
      <c r="V56" s="11" t="s">
        <v>8</v>
      </c>
      <c r="W56" s="11" t="s">
        <v>8</v>
      </c>
      <c r="X56" s="10">
        <f t="shared" si="21"/>
        <v>100</v>
      </c>
      <c r="Z56" s="12">
        <f t="shared" si="4"/>
        <v>85.74465449319888</v>
      </c>
      <c r="AA56" s="12">
        <f t="shared" si="4"/>
        <v>96.70147617754199</v>
      </c>
      <c r="AB56" s="12">
        <f t="shared" si="5"/>
        <v>3.29852382245801</v>
      </c>
      <c r="AC56" s="12">
        <f t="shared" si="6"/>
        <v>38.94469427086375</v>
      </c>
    </row>
    <row r="57" spans="1:29" ht="12.75">
      <c r="A57" s="5" t="s">
        <v>24</v>
      </c>
      <c r="B57" s="10">
        <f aca="true" t="shared" si="22" ref="B57:X57">B22/$X22%</f>
        <v>32.408004269683175</v>
      </c>
      <c r="C57" s="10">
        <f t="shared" si="22"/>
        <v>6.46182353362491</v>
      </c>
      <c r="D57" s="10">
        <f t="shared" si="22"/>
        <v>2.9423384832920925</v>
      </c>
      <c r="E57" s="10">
        <f t="shared" si="22"/>
        <v>2.5028938193563595</v>
      </c>
      <c r="F57" s="10">
        <f t="shared" si="22"/>
        <v>4.0957074435272025</v>
      </c>
      <c r="G57" s="10">
        <f t="shared" si="22"/>
        <v>1.5539983226244691</v>
      </c>
      <c r="H57" s="10">
        <f t="shared" si="22"/>
        <v>2.27265900988635</v>
      </c>
      <c r="I57" s="10">
        <f t="shared" si="22"/>
        <v>0.5839623491575001</v>
      </c>
      <c r="J57" s="11" t="s">
        <v>8</v>
      </c>
      <c r="K57" s="11" t="s">
        <v>8</v>
      </c>
      <c r="L57" s="11" t="s">
        <v>8</v>
      </c>
      <c r="M57" s="11" t="s">
        <v>8</v>
      </c>
      <c r="N57" s="10">
        <f t="shared" si="22"/>
        <v>22.777650703873906</v>
      </c>
      <c r="O57" s="10">
        <f t="shared" si="22"/>
        <v>14.26439227483082</v>
      </c>
      <c r="P57" s="10">
        <f t="shared" si="22"/>
        <v>6.818670160043807</v>
      </c>
      <c r="Q57" s="10">
        <f t="shared" si="22"/>
        <v>0.5148803541434179</v>
      </c>
      <c r="R57" s="10">
        <f t="shared" si="22"/>
        <v>0.9497041488474398</v>
      </c>
      <c r="S57" s="10">
        <f t="shared" si="22"/>
        <v>0.9296033676894961</v>
      </c>
      <c r="T57" s="10">
        <f t="shared" si="22"/>
        <v>0.7974465076625564</v>
      </c>
      <c r="U57" s="11" t="s">
        <v>8</v>
      </c>
      <c r="V57" s="11" t="s">
        <v>8</v>
      </c>
      <c r="W57" s="10">
        <f t="shared" si="22"/>
        <v>0.12626525175650793</v>
      </c>
      <c r="X57" s="10">
        <f t="shared" si="22"/>
        <v>100.00000000000001</v>
      </c>
      <c r="Z57" s="12">
        <f t="shared" si="4"/>
        <v>83.71279538759505</v>
      </c>
      <c r="AA57" s="12">
        <f t="shared" si="4"/>
        <v>96.61095262967575</v>
      </c>
      <c r="AB57" s="12">
        <f t="shared" si="5"/>
        <v>3.3890473703242394</v>
      </c>
      <c r="AC57" s="12">
        <f t="shared" si="6"/>
        <v>43.52565369162879</v>
      </c>
    </row>
    <row r="58" spans="1:29" ht="12.75">
      <c r="A58" s="5" t="s">
        <v>25</v>
      </c>
      <c r="B58" s="10">
        <f aca="true" t="shared" si="23" ref="B58:X58">B23/$X23%</f>
        <v>29.734269348378483</v>
      </c>
      <c r="C58" s="10">
        <f t="shared" si="23"/>
        <v>4.839906015667245</v>
      </c>
      <c r="D58" s="10">
        <f t="shared" si="23"/>
        <v>1.7418684889290859</v>
      </c>
      <c r="E58" s="10">
        <f t="shared" si="23"/>
        <v>1.877772513889487</v>
      </c>
      <c r="F58" s="10">
        <f t="shared" si="23"/>
        <v>8.12457230907638</v>
      </c>
      <c r="G58" s="10">
        <f t="shared" si="23"/>
        <v>1.174325624129664</v>
      </c>
      <c r="H58" s="10">
        <f t="shared" si="23"/>
        <v>2.913801436562968</v>
      </c>
      <c r="I58" s="10">
        <f t="shared" si="23"/>
        <v>0.5407448880466668</v>
      </c>
      <c r="J58" s="11" t="s">
        <v>8</v>
      </c>
      <c r="K58" s="11" t="s">
        <v>8</v>
      </c>
      <c r="L58" s="11" t="s">
        <v>8</v>
      </c>
      <c r="M58" s="11" t="s">
        <v>8</v>
      </c>
      <c r="N58" s="10">
        <f t="shared" si="23"/>
        <v>26.60560556249432</v>
      </c>
      <c r="O58" s="10">
        <f t="shared" si="23"/>
        <v>11.159921711625058</v>
      </c>
      <c r="P58" s="10">
        <f t="shared" si="23"/>
        <v>7.660871604193884</v>
      </c>
      <c r="Q58" s="10">
        <f t="shared" si="23"/>
        <v>0.1799292724827847</v>
      </c>
      <c r="R58" s="10">
        <f t="shared" si="23"/>
        <v>2.097420216202248</v>
      </c>
      <c r="S58" s="10">
        <f t="shared" si="23"/>
        <v>0.8163812203607199</v>
      </c>
      <c r="T58" s="10">
        <f t="shared" si="23"/>
        <v>0.5326097879610089</v>
      </c>
      <c r="U58" s="11" t="s">
        <v>8</v>
      </c>
      <c r="V58" s="11" t="s">
        <v>8</v>
      </c>
      <c r="W58" s="11" t="s">
        <v>8</v>
      </c>
      <c r="X58" s="10">
        <f t="shared" si="23"/>
        <v>100</v>
      </c>
      <c r="Z58" s="12">
        <f t="shared" si="4"/>
        <v>82.36325968939498</v>
      </c>
      <c r="AA58" s="12">
        <f t="shared" si="4"/>
        <v>95.91809569272574</v>
      </c>
      <c r="AB58" s="12">
        <f t="shared" si="5"/>
        <v>4.081904307274263</v>
      </c>
      <c r="AC58" s="12">
        <f t="shared" si="6"/>
        <v>44.4394467558754</v>
      </c>
    </row>
    <row r="59" spans="1:29" ht="12.75">
      <c r="A59" s="5" t="s">
        <v>26</v>
      </c>
      <c r="B59" s="10">
        <f aca="true" t="shared" si="24" ref="B59:X59">B24/$X24%</f>
        <v>29.349712963945795</v>
      </c>
      <c r="C59" s="10">
        <f t="shared" si="24"/>
        <v>7.1768411881258185</v>
      </c>
      <c r="D59" s="10">
        <f t="shared" si="24"/>
        <v>2.5599392315040865</v>
      </c>
      <c r="E59" s="10">
        <f t="shared" si="24"/>
        <v>2.281914517213318</v>
      </c>
      <c r="F59" s="10">
        <f t="shared" si="24"/>
        <v>2.963790998832396</v>
      </c>
      <c r="G59" s="10">
        <f t="shared" si="24"/>
        <v>3.2941146552029155</v>
      </c>
      <c r="H59" s="10">
        <f t="shared" si="24"/>
        <v>3.419001875243251</v>
      </c>
      <c r="I59" s="10">
        <f t="shared" si="24"/>
        <v>0.5879484661925486</v>
      </c>
      <c r="J59" s="11" t="s">
        <v>8</v>
      </c>
      <c r="K59" s="11">
        <f t="shared" si="24"/>
        <v>0.4996594487492481</v>
      </c>
      <c r="L59" s="11">
        <f t="shared" si="24"/>
        <v>0.26763126702756257</v>
      </c>
      <c r="M59" s="11" t="s">
        <v>8</v>
      </c>
      <c r="N59" s="10">
        <f t="shared" si="24"/>
        <v>27.23287734847681</v>
      </c>
      <c r="O59" s="10">
        <f t="shared" si="24"/>
        <v>12.322095142058522</v>
      </c>
      <c r="P59" s="10">
        <f t="shared" si="24"/>
        <v>4.500639086438099</v>
      </c>
      <c r="Q59" s="10">
        <f t="shared" si="24"/>
        <v>0.13030508084775147</v>
      </c>
      <c r="R59" s="10">
        <f t="shared" si="24"/>
        <v>1.4847702827017655</v>
      </c>
      <c r="S59" s="10">
        <f t="shared" si="24"/>
        <v>0.48539610090931606</v>
      </c>
      <c r="T59" s="10">
        <f t="shared" si="24"/>
        <v>0.4698059300145066</v>
      </c>
      <c r="U59" s="10">
        <f t="shared" si="24"/>
        <v>0.18227231716378303</v>
      </c>
      <c r="V59" s="10">
        <f t="shared" si="24"/>
        <v>0.46997178289636626</v>
      </c>
      <c r="W59" s="10">
        <f t="shared" si="24"/>
        <v>0.32131231645614405</v>
      </c>
      <c r="X59" s="10">
        <f t="shared" si="24"/>
        <v>100</v>
      </c>
      <c r="Z59" s="12">
        <f t="shared" si="4"/>
        <v>76.66176573838129</v>
      </c>
      <c r="AA59" s="12">
        <f t="shared" si="4"/>
        <v>97.44712234924867</v>
      </c>
      <c r="AB59" s="12">
        <f t="shared" si="5"/>
        <v>2.5528776507513395</v>
      </c>
      <c r="AC59" s="12">
        <f t="shared" si="6"/>
        <v>35.914913372865975</v>
      </c>
    </row>
    <row r="60" spans="1:29" ht="12.75">
      <c r="A60" s="5" t="s">
        <v>27</v>
      </c>
      <c r="B60" s="10">
        <f aca="true" t="shared" si="25" ref="B60:X60">B25/$X25%</f>
        <v>27.65147185807833</v>
      </c>
      <c r="C60" s="10">
        <f t="shared" si="25"/>
        <v>4.860934499577828</v>
      </c>
      <c r="D60" s="10">
        <f t="shared" si="25"/>
        <v>2.9596934748512824</v>
      </c>
      <c r="E60" s="10">
        <f t="shared" si="25"/>
        <v>1.9171585027756852</v>
      </c>
      <c r="F60" s="10">
        <f t="shared" si="25"/>
        <v>2.185421864032424</v>
      </c>
      <c r="G60" s="10">
        <f t="shared" si="25"/>
        <v>2.4042572671365714</v>
      </c>
      <c r="H60" s="10">
        <f t="shared" si="25"/>
        <v>6.585886462903002</v>
      </c>
      <c r="I60" s="10">
        <f t="shared" si="25"/>
        <v>0.39500478421943624</v>
      </c>
      <c r="J60" s="11" t="s">
        <v>8</v>
      </c>
      <c r="K60" s="11">
        <f t="shared" si="25"/>
        <v>0.32050380613229823</v>
      </c>
      <c r="L60" s="11" t="s">
        <v>8</v>
      </c>
      <c r="M60" s="11" t="s">
        <v>8</v>
      </c>
      <c r="N60" s="10">
        <f t="shared" si="25"/>
        <v>27.095138048217994</v>
      </c>
      <c r="O60" s="10">
        <f t="shared" si="25"/>
        <v>12.951621039554935</v>
      </c>
      <c r="P60" s="10">
        <f t="shared" si="25"/>
        <v>6.237616830399272</v>
      </c>
      <c r="Q60" s="10">
        <f t="shared" si="25"/>
        <v>0.20291792505500808</v>
      </c>
      <c r="R60" s="10">
        <f t="shared" si="25"/>
        <v>1.5719407175670914</v>
      </c>
      <c r="S60" s="10">
        <f t="shared" si="25"/>
        <v>0.9657600685528679</v>
      </c>
      <c r="T60" s="10">
        <f t="shared" si="25"/>
        <v>0.7135937057743943</v>
      </c>
      <c r="U60" s="10">
        <f t="shared" si="25"/>
        <v>0.19489934588739644</v>
      </c>
      <c r="V60" s="10">
        <f t="shared" si="25"/>
        <v>0.42636101917338026</v>
      </c>
      <c r="W60" s="10">
        <f t="shared" si="25"/>
        <v>0.35981878011081203</v>
      </c>
      <c r="X60" s="10">
        <f t="shared" si="25"/>
        <v>100.00000000000001</v>
      </c>
      <c r="Z60" s="12">
        <f t="shared" si="4"/>
        <v>81.2000151329528</v>
      </c>
      <c r="AA60" s="12">
        <f t="shared" si="4"/>
        <v>96.12357931586283</v>
      </c>
      <c r="AB60" s="12">
        <f t="shared" si="5"/>
        <v>3.8764206841371722</v>
      </c>
      <c r="AC60" s="12">
        <f t="shared" si="6"/>
        <v>49.14678300094967</v>
      </c>
    </row>
    <row r="61" spans="1:29" ht="12.75">
      <c r="A61" s="5" t="s">
        <v>28</v>
      </c>
      <c r="B61" s="10">
        <f aca="true" t="shared" si="26" ref="B61:X61">B26/$X26%</f>
        <v>29.125534631585968</v>
      </c>
      <c r="C61" s="10">
        <f t="shared" si="26"/>
        <v>5.706983749276607</v>
      </c>
      <c r="D61" s="10">
        <f t="shared" si="26"/>
        <v>3.1080022701248926</v>
      </c>
      <c r="E61" s="10">
        <f t="shared" si="26"/>
        <v>2.053895896162155</v>
      </c>
      <c r="F61" s="10">
        <f t="shared" si="26"/>
        <v>2.6524995536832217</v>
      </c>
      <c r="G61" s="10">
        <f t="shared" si="26"/>
        <v>1.6718008073241482</v>
      </c>
      <c r="H61" s="10">
        <f t="shared" si="26"/>
        <v>1.8622292993884961</v>
      </c>
      <c r="I61" s="10">
        <f t="shared" si="26"/>
        <v>0.5512761065361145</v>
      </c>
      <c r="J61" s="11" t="s">
        <v>8</v>
      </c>
      <c r="K61" s="11">
        <f t="shared" si="26"/>
        <v>1.558813767884123</v>
      </c>
      <c r="L61" s="11" t="s">
        <v>8</v>
      </c>
      <c r="M61" s="11" t="s">
        <v>8</v>
      </c>
      <c r="N61" s="10">
        <f t="shared" si="26"/>
        <v>27.29198143481958</v>
      </c>
      <c r="O61" s="10">
        <f t="shared" si="26"/>
        <v>13.1841377219752</v>
      </c>
      <c r="P61" s="10">
        <f t="shared" si="26"/>
        <v>7.806449886513724</v>
      </c>
      <c r="Q61" s="10">
        <f t="shared" si="26"/>
        <v>0.6648222900384092</v>
      </c>
      <c r="R61" s="10">
        <f t="shared" si="26"/>
        <v>0.9148795024576378</v>
      </c>
      <c r="S61" s="10">
        <f t="shared" si="26"/>
        <v>0.5699674937605513</v>
      </c>
      <c r="T61" s="10">
        <f t="shared" si="26"/>
        <v>0.6378236196031115</v>
      </c>
      <c r="U61" s="10">
        <f t="shared" si="26"/>
        <v>0.21547015828170238</v>
      </c>
      <c r="V61" s="10">
        <f t="shared" si="26"/>
        <v>0.2544904260557938</v>
      </c>
      <c r="W61" s="10">
        <f t="shared" si="26"/>
        <v>0.16894138452856367</v>
      </c>
      <c r="X61" s="10">
        <f t="shared" si="26"/>
        <v>100</v>
      </c>
      <c r="Z61" s="12">
        <f t="shared" si="4"/>
        <v>79.3665552695851</v>
      </c>
      <c r="AA61" s="12">
        <f t="shared" si="4"/>
        <v>96.39702765561553</v>
      </c>
      <c r="AB61" s="12">
        <f t="shared" si="5"/>
        <v>3.6029723443844657</v>
      </c>
      <c r="AC61" s="12">
        <f t="shared" si="6"/>
        <v>39.300521456659254</v>
      </c>
    </row>
    <row r="62" spans="1:29" ht="12.75">
      <c r="A62" s="5" t="s">
        <v>29</v>
      </c>
      <c r="B62" s="10">
        <f aca="true" t="shared" si="27" ref="B62:X62">B27/$X27%</f>
        <v>35.30032299811857</v>
      </c>
      <c r="C62" s="10">
        <f t="shared" si="27"/>
        <v>5.613043903818338</v>
      </c>
      <c r="D62" s="10">
        <f t="shared" si="27"/>
        <v>3.7674957314221706</v>
      </c>
      <c r="E62" s="10">
        <f t="shared" si="27"/>
        <v>2.514110776391774</v>
      </c>
      <c r="F62" s="10">
        <f t="shared" si="27"/>
        <v>2.81753325140564</v>
      </c>
      <c r="G62" s="10">
        <f t="shared" si="27"/>
        <v>3.5964807343041403</v>
      </c>
      <c r="H62" s="10">
        <f t="shared" si="27"/>
        <v>4.811801937988712</v>
      </c>
      <c r="I62" s="10">
        <f t="shared" si="27"/>
        <v>0.39858185337842983</v>
      </c>
      <c r="J62" s="11" t="s">
        <v>8</v>
      </c>
      <c r="K62" s="11">
        <f t="shared" si="27"/>
        <v>1.2596382856086394</v>
      </c>
      <c r="L62" s="11" t="s">
        <v>8</v>
      </c>
      <c r="M62" s="11" t="s">
        <v>8</v>
      </c>
      <c r="N62" s="10">
        <f t="shared" si="27"/>
        <v>19.821698513338625</v>
      </c>
      <c r="O62" s="10">
        <f t="shared" si="27"/>
        <v>10.769050907548586</v>
      </c>
      <c r="P62" s="10">
        <f t="shared" si="27"/>
        <v>5.929788691803243</v>
      </c>
      <c r="Q62" s="10">
        <f t="shared" si="27"/>
        <v>0.9186958271253167</v>
      </c>
      <c r="R62" s="10">
        <f t="shared" si="27"/>
        <v>0.6919446226794705</v>
      </c>
      <c r="S62" s="10">
        <f t="shared" si="27"/>
        <v>0.4594838555317506</v>
      </c>
      <c r="T62" s="10">
        <f t="shared" si="27"/>
        <v>0.6530652195190917</v>
      </c>
      <c r="U62" s="11" t="s">
        <v>8</v>
      </c>
      <c r="V62" s="10">
        <f t="shared" si="27"/>
        <v>0.24605496405694338</v>
      </c>
      <c r="W62" s="10">
        <f t="shared" si="27"/>
        <v>0.43120792596056595</v>
      </c>
      <c r="X62" s="10">
        <f t="shared" si="27"/>
        <v>100</v>
      </c>
      <c r="Z62" s="12">
        <f t="shared" si="4"/>
        <v>80.2866418757195</v>
      </c>
      <c r="AA62" s="12">
        <f t="shared" si="4"/>
        <v>94.85302840402103</v>
      </c>
      <c r="AB62" s="12">
        <f t="shared" si="5"/>
        <v>5.146971595978977</v>
      </c>
      <c r="AC62" s="12">
        <f t="shared" si="6"/>
        <v>39.04198817516785</v>
      </c>
    </row>
    <row r="63" spans="1:29" ht="12.75">
      <c r="A63" s="5" t="s">
        <v>30</v>
      </c>
      <c r="B63" s="10">
        <f aca="true" t="shared" si="28" ref="B63:X63">B28/$X28%</f>
        <v>26.28180316927393</v>
      </c>
      <c r="C63" s="10">
        <f t="shared" si="28"/>
        <v>5.969654462208264</v>
      </c>
      <c r="D63" s="10">
        <f t="shared" si="28"/>
        <v>4.34269703042577</v>
      </c>
      <c r="E63" s="10">
        <f t="shared" si="28"/>
        <v>3.3881060092417314</v>
      </c>
      <c r="F63" s="10">
        <f t="shared" si="28"/>
        <v>2.2236760086157417</v>
      </c>
      <c r="G63" s="10">
        <f t="shared" si="28"/>
        <v>2.0664731093111195</v>
      </c>
      <c r="H63" s="10">
        <f t="shared" si="28"/>
        <v>4.649432244492388</v>
      </c>
      <c r="I63" s="10">
        <f t="shared" si="28"/>
        <v>0.43748782184494306</v>
      </c>
      <c r="J63" s="11" t="s">
        <v>8</v>
      </c>
      <c r="K63" s="11">
        <f t="shared" si="28"/>
        <v>2.2113325392368033</v>
      </c>
      <c r="L63" s="11">
        <f t="shared" si="28"/>
        <v>5.135324099830453</v>
      </c>
      <c r="M63" s="11" t="s">
        <v>8</v>
      </c>
      <c r="N63" s="10">
        <f t="shared" si="28"/>
        <v>20.724244249045363</v>
      </c>
      <c r="O63" s="10">
        <f t="shared" si="28"/>
        <v>11.021219305538779</v>
      </c>
      <c r="P63" s="10">
        <f t="shared" si="28"/>
        <v>7.666881501812285</v>
      </c>
      <c r="Q63" s="10">
        <f t="shared" si="28"/>
        <v>0.8293048069878143</v>
      </c>
      <c r="R63" s="10">
        <f t="shared" si="28"/>
        <v>0.9779554453656003</v>
      </c>
      <c r="S63" s="10">
        <f t="shared" si="28"/>
        <v>0.8885534600067183</v>
      </c>
      <c r="T63" s="10">
        <f t="shared" si="28"/>
        <v>0.7335547516626212</v>
      </c>
      <c r="U63" s="11" t="s">
        <v>8</v>
      </c>
      <c r="V63" s="11" t="s">
        <v>8</v>
      </c>
      <c r="W63" s="10">
        <f t="shared" si="28"/>
        <v>0.45229998509966907</v>
      </c>
      <c r="X63" s="10">
        <f t="shared" si="28"/>
        <v>100</v>
      </c>
      <c r="Z63" s="12">
        <f t="shared" si="4"/>
        <v>74.60393813723446</v>
      </c>
      <c r="AA63" s="12">
        <f t="shared" si="4"/>
        <v>95.47050792330731</v>
      </c>
      <c r="AB63" s="12">
        <f t="shared" si="5"/>
        <v>4.529492076692699</v>
      </c>
      <c r="AC63" s="12">
        <f t="shared" si="6"/>
        <v>44.271617327312256</v>
      </c>
    </row>
    <row r="64" spans="1:29" ht="12.75">
      <c r="A64" s="5" t="s">
        <v>31</v>
      </c>
      <c r="B64" s="10">
        <f aca="true" t="shared" si="29" ref="B64:X64">B29/$X29%</f>
        <v>24.041690137530683</v>
      </c>
      <c r="C64" s="10">
        <f t="shared" si="29"/>
        <v>4.031203625127037</v>
      </c>
      <c r="D64" s="10">
        <f t="shared" si="29"/>
        <v>2.307988722219199</v>
      </c>
      <c r="E64" s="10">
        <f t="shared" si="29"/>
        <v>2.17687054819604</v>
      </c>
      <c r="F64" s="10">
        <f t="shared" si="29"/>
        <v>4.612300546681158</v>
      </c>
      <c r="G64" s="10">
        <f t="shared" si="29"/>
        <v>1.8608044169837379</v>
      </c>
      <c r="H64" s="10">
        <f t="shared" si="29"/>
        <v>2.9129119412402322</v>
      </c>
      <c r="I64" s="10">
        <f t="shared" si="29"/>
        <v>0.44953751980009443</v>
      </c>
      <c r="J64" s="11" t="s">
        <v>8</v>
      </c>
      <c r="K64" s="11">
        <f t="shared" si="29"/>
        <v>0.8411271309460953</v>
      </c>
      <c r="L64" s="11">
        <f t="shared" si="29"/>
        <v>0.2786353120436051</v>
      </c>
      <c r="M64" s="11" t="s">
        <v>8</v>
      </c>
      <c r="N64" s="10">
        <f t="shared" si="29"/>
        <v>29.642855567043817</v>
      </c>
      <c r="O64" s="10">
        <f t="shared" si="29"/>
        <v>9.640458229706098</v>
      </c>
      <c r="P64" s="10">
        <f t="shared" si="29"/>
        <v>11.145412481744202</v>
      </c>
      <c r="Q64" s="10">
        <f t="shared" si="29"/>
        <v>2.096934790953655</v>
      </c>
      <c r="R64" s="10">
        <f t="shared" si="29"/>
        <v>1.6573984330532519</v>
      </c>
      <c r="S64" s="10">
        <f t="shared" si="29"/>
        <v>0.49299845129066466</v>
      </c>
      <c r="T64" s="10">
        <f t="shared" si="29"/>
        <v>0.5063088211718715</v>
      </c>
      <c r="U64" s="10">
        <f t="shared" si="29"/>
        <v>0.3401130425446486</v>
      </c>
      <c r="V64" s="10">
        <f t="shared" si="29"/>
        <v>0.5310175741005205</v>
      </c>
      <c r="W64" s="10">
        <f t="shared" si="29"/>
        <v>0.43343270762338565</v>
      </c>
      <c r="X64" s="10">
        <f t="shared" si="29"/>
        <v>100</v>
      </c>
      <c r="Z64" s="12">
        <f t="shared" si="4"/>
        <v>73.82737847836378</v>
      </c>
      <c r="AA64" s="12">
        <f t="shared" si="4"/>
        <v>94.98345279821633</v>
      </c>
      <c r="AB64" s="12">
        <f t="shared" si="5"/>
        <v>5.016547201783661</v>
      </c>
      <c r="AC64" s="12">
        <f t="shared" si="6"/>
        <v>35.767195767195766</v>
      </c>
    </row>
    <row r="65" spans="1:29" ht="12.75">
      <c r="A65" s="5" t="s">
        <v>32</v>
      </c>
      <c r="B65" s="10">
        <f aca="true" t="shared" si="30" ref="B65:X65">B30/$X30%</f>
        <v>26.32972508906841</v>
      </c>
      <c r="C65" s="10">
        <f t="shared" si="30"/>
        <v>4.197242226697157</v>
      </c>
      <c r="D65" s="10">
        <f t="shared" si="30"/>
        <v>2.2551307868212884</v>
      </c>
      <c r="E65" s="10">
        <f t="shared" si="30"/>
        <v>2.043913286617816</v>
      </c>
      <c r="F65" s="10">
        <f t="shared" si="30"/>
        <v>2.4440319569846176</v>
      </c>
      <c r="G65" s="10">
        <f t="shared" si="30"/>
        <v>1.3495472410452445</v>
      </c>
      <c r="H65" s="10">
        <f t="shared" si="30"/>
        <v>1.4121642376872932</v>
      </c>
      <c r="I65" s="10">
        <f t="shared" si="30"/>
        <v>0.4637202109812097</v>
      </c>
      <c r="J65" s="11" t="s">
        <v>8</v>
      </c>
      <c r="K65" s="11" t="s">
        <v>8</v>
      </c>
      <c r="L65" s="11" t="s">
        <v>8</v>
      </c>
      <c r="M65" s="11" t="s">
        <v>8</v>
      </c>
      <c r="N65" s="10">
        <f t="shared" si="30"/>
        <v>28.778154675796234</v>
      </c>
      <c r="O65" s="10">
        <f t="shared" si="30"/>
        <v>12.063945474642086</v>
      </c>
      <c r="P65" s="10">
        <f t="shared" si="30"/>
        <v>8.979828663094304</v>
      </c>
      <c r="Q65" s="10">
        <f t="shared" si="30"/>
        <v>6.538553429232292</v>
      </c>
      <c r="R65" s="10">
        <f t="shared" si="30"/>
        <v>0.9168073470609394</v>
      </c>
      <c r="S65" s="10">
        <f t="shared" si="30"/>
        <v>0.786125543796454</v>
      </c>
      <c r="T65" s="10">
        <f t="shared" si="30"/>
        <v>0.52686229774185</v>
      </c>
      <c r="U65" s="10">
        <f t="shared" si="30"/>
        <v>0.28413939042288133</v>
      </c>
      <c r="V65" s="10">
        <f t="shared" si="30"/>
        <v>0.630108142309924</v>
      </c>
      <c r="W65" s="11" t="s">
        <v>8</v>
      </c>
      <c r="X65" s="10">
        <f t="shared" si="30"/>
        <v>100</v>
      </c>
      <c r="Z65" s="12">
        <f t="shared" si="4"/>
        <v>76.06206793464548</v>
      </c>
      <c r="AA65" s="12">
        <f t="shared" si="4"/>
        <v>95.35226341054317</v>
      </c>
      <c r="AB65" s="12">
        <f t="shared" si="5"/>
        <v>4.647736589456819</v>
      </c>
      <c r="AC65" s="12">
        <f t="shared" si="6"/>
        <v>37.49158385176806</v>
      </c>
    </row>
    <row r="66" spans="1:29" ht="12.75">
      <c r="A66" s="5" t="s">
        <v>33</v>
      </c>
      <c r="B66" s="10">
        <f aca="true" t="shared" si="31" ref="B66:X66">B31/$X31%</f>
        <v>33.27822788500843</v>
      </c>
      <c r="C66" s="10">
        <f t="shared" si="31"/>
        <v>6.6598189809843324</v>
      </c>
      <c r="D66" s="10">
        <f t="shared" si="31"/>
        <v>2.7449183089519513</v>
      </c>
      <c r="E66" s="10">
        <f t="shared" si="31"/>
        <v>3.2586853015189092</v>
      </c>
      <c r="F66" s="10">
        <f t="shared" si="31"/>
        <v>2.3092835370646867</v>
      </c>
      <c r="G66" s="10">
        <f t="shared" si="31"/>
        <v>1.2912778715258555</v>
      </c>
      <c r="H66" s="10">
        <f t="shared" si="31"/>
        <v>2.270312709920791</v>
      </c>
      <c r="I66" s="10">
        <f t="shared" si="31"/>
        <v>0.6779399391902643</v>
      </c>
      <c r="J66" s="11" t="s">
        <v>8</v>
      </c>
      <c r="K66" s="11" t="s">
        <v>8</v>
      </c>
      <c r="L66" s="11" t="s">
        <v>8</v>
      </c>
      <c r="M66" s="11" t="s">
        <v>8</v>
      </c>
      <c r="N66" s="10">
        <f t="shared" si="31"/>
        <v>22.551531534450113</v>
      </c>
      <c r="O66" s="10">
        <f t="shared" si="31"/>
        <v>12.886766402763975</v>
      </c>
      <c r="P66" s="10">
        <f t="shared" si="31"/>
        <v>7.706219038916515</v>
      </c>
      <c r="Q66" s="10">
        <f t="shared" si="31"/>
        <v>0.4065733971222569</v>
      </c>
      <c r="R66" s="10">
        <f t="shared" si="31"/>
        <v>0.5951388419089797</v>
      </c>
      <c r="S66" s="10">
        <f t="shared" si="31"/>
        <v>0.745876857903217</v>
      </c>
      <c r="T66" s="10">
        <f t="shared" si="31"/>
        <v>0.459455570874976</v>
      </c>
      <c r="U66" s="11" t="s">
        <v>8</v>
      </c>
      <c r="V66" s="11" t="s">
        <v>8</v>
      </c>
      <c r="W66" s="10">
        <f t="shared" si="31"/>
        <v>2.1579738218947444</v>
      </c>
      <c r="X66" s="10">
        <f t="shared" si="31"/>
        <v>100</v>
      </c>
      <c r="Z66" s="12">
        <f t="shared" si="4"/>
        <v>77.94075568983989</v>
      </c>
      <c r="AA66" s="12">
        <f t="shared" si="4"/>
        <v>97.5408982845119</v>
      </c>
      <c r="AB66" s="12">
        <f t="shared" si="5"/>
        <v>2.459101715488093</v>
      </c>
      <c r="AC66" s="12">
        <f t="shared" si="6"/>
        <v>37.56377792055633</v>
      </c>
    </row>
    <row r="67" spans="1:29" ht="12.75">
      <c r="A67" s="8" t="s">
        <v>46</v>
      </c>
      <c r="B67" s="13">
        <f aca="true" t="shared" si="32" ref="B67:X67">B32/$X32%</f>
        <v>31.296164857065826</v>
      </c>
      <c r="C67" s="13">
        <f t="shared" si="32"/>
        <v>5.831407634295079</v>
      </c>
      <c r="D67" s="13">
        <f t="shared" si="32"/>
        <v>2.591268822842768</v>
      </c>
      <c r="E67" s="13">
        <f t="shared" si="32"/>
        <v>2.312531145372343</v>
      </c>
      <c r="F67" s="13">
        <f t="shared" si="32"/>
        <v>2.2940257068397463</v>
      </c>
      <c r="G67" s="13">
        <f t="shared" si="32"/>
        <v>2.0527383288618615</v>
      </c>
      <c r="H67" s="13">
        <f t="shared" si="32"/>
        <v>1.3969657462894176</v>
      </c>
      <c r="I67" s="13">
        <f t="shared" si="32"/>
        <v>0.8746938821203304</v>
      </c>
      <c r="J67" s="13">
        <f t="shared" si="32"/>
        <v>0.47788235217803393</v>
      </c>
      <c r="K67" s="13">
        <f t="shared" si="32"/>
        <v>0.3009677441967206</v>
      </c>
      <c r="L67" s="13">
        <f t="shared" si="32"/>
        <v>0.19290382999541433</v>
      </c>
      <c r="M67" s="13">
        <f t="shared" si="32"/>
        <v>0.17416821781039782</v>
      </c>
      <c r="N67" s="13">
        <f t="shared" si="32"/>
        <v>23.703570443233897</v>
      </c>
      <c r="O67" s="13">
        <f t="shared" si="32"/>
        <v>12.312004361581465</v>
      </c>
      <c r="P67" s="13">
        <f t="shared" si="32"/>
        <v>6.7547387785374795</v>
      </c>
      <c r="Q67" s="13">
        <f t="shared" si="32"/>
        <v>4.575475562306386</v>
      </c>
      <c r="R67" s="13">
        <f t="shared" si="32"/>
        <v>0.7466885596684913</v>
      </c>
      <c r="S67" s="13">
        <f t="shared" si="32"/>
        <v>0.6720573684811291</v>
      </c>
      <c r="T67" s="13">
        <f t="shared" si="32"/>
        <v>0.6040384385814566</v>
      </c>
      <c r="U67" s="13">
        <f t="shared" si="32"/>
        <v>0.1536566066481893</v>
      </c>
      <c r="V67" s="13">
        <f t="shared" si="32"/>
        <v>0.16672157703268708</v>
      </c>
      <c r="W67" s="13">
        <f t="shared" si="32"/>
        <v>0.5153300360608877</v>
      </c>
      <c r="X67" s="13">
        <f t="shared" si="32"/>
        <v>100</v>
      </c>
      <c r="Z67" s="14">
        <f t="shared" si="4"/>
        <v>83.61773037476755</v>
      </c>
      <c r="AA67" s="14">
        <f t="shared" si="4"/>
        <v>97.07883439391628</v>
      </c>
      <c r="AB67" s="14">
        <f t="shared" si="5"/>
        <v>2.9211656060837283</v>
      </c>
      <c r="AC67" s="14">
        <f t="shared" si="6"/>
        <v>38.40238311721049</v>
      </c>
    </row>
    <row r="68" ht="12.75">
      <c r="A68" s="3" t="s">
        <v>50</v>
      </c>
    </row>
    <row r="69" ht="12.75">
      <c r="A69" s="3" t="s">
        <v>51</v>
      </c>
    </row>
    <row r="70" ht="12.75">
      <c r="A70" s="3" t="s">
        <v>52</v>
      </c>
    </row>
    <row r="71" ht="12.75">
      <c r="A71" s="22" t="s">
        <v>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Cattaneo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enrico</dc:creator>
  <cp:keywords/>
  <dc:description/>
  <cp:lastModifiedBy>enrico</cp:lastModifiedBy>
  <cp:lastPrinted>2007-05-22T17:47:26Z</cp:lastPrinted>
  <dcterms:created xsi:type="dcterms:W3CDTF">2006-06-28T14:20:23Z</dcterms:created>
  <dcterms:modified xsi:type="dcterms:W3CDTF">2008-11-18T09:38:11Z</dcterms:modified>
  <cp:category/>
  <cp:version/>
  <cp:contentType/>
  <cp:contentStatus/>
</cp:coreProperties>
</file>