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a01p" sheetId="1" r:id="rId1"/>
  </sheets>
  <definedNames/>
  <calcPr fullCalcOnLoad="1"/>
</workbook>
</file>

<file path=xl/sharedStrings.xml><?xml version="1.0" encoding="utf-8"?>
<sst xmlns="http://schemas.openxmlformats.org/spreadsheetml/2006/main" count="324" uniqueCount="63">
  <si>
    <t>Valori assoluti</t>
  </si>
  <si>
    <t>Circoscrizione</t>
  </si>
  <si>
    <t>Totale voti validi</t>
  </si>
  <si>
    <t>Elettori</t>
  </si>
  <si>
    <t>Votanti</t>
  </si>
  <si>
    <t>Voti validi</t>
  </si>
  <si>
    <t>Voti non validi</t>
  </si>
  <si>
    <t>Schede bianche</t>
  </si>
  <si>
    <t>Piemonte 1</t>
  </si>
  <si>
    <t>-</t>
  </si>
  <si>
    <t>Piemonte 2</t>
  </si>
  <si>
    <t>Lombardia 1</t>
  </si>
  <si>
    <t>Lombardia 2</t>
  </si>
  <si>
    <t>Lombardia 3</t>
  </si>
  <si>
    <t>Trentino Alto Adige</t>
  </si>
  <si>
    <t>Veneto 1</t>
  </si>
  <si>
    <t>Veneto 2</t>
  </si>
  <si>
    <t>Friuli Venezia Giulia</t>
  </si>
  <si>
    <t>Liguria</t>
  </si>
  <si>
    <t>Emilia-Romagna</t>
  </si>
  <si>
    <t>Toscana</t>
  </si>
  <si>
    <t>Umbria</t>
  </si>
  <si>
    <t>Marche</t>
  </si>
  <si>
    <t>Lazio 1</t>
  </si>
  <si>
    <t>Lazio 2</t>
  </si>
  <si>
    <t>Abruzzo</t>
  </si>
  <si>
    <t>Molise</t>
  </si>
  <si>
    <t>Campania 1</t>
  </si>
  <si>
    <t>Campania 2</t>
  </si>
  <si>
    <t>Puglia</t>
  </si>
  <si>
    <t>Basilicata</t>
  </si>
  <si>
    <t>Calabria</t>
  </si>
  <si>
    <t>Sicilia 1</t>
  </si>
  <si>
    <t>Sicilia 2</t>
  </si>
  <si>
    <t>Sardegna</t>
  </si>
  <si>
    <t>Totale</t>
  </si>
  <si>
    <t>Valori percentuali</t>
  </si>
  <si>
    <t>% votanti su elettori</t>
  </si>
  <si>
    <t>2001 - Elezioni Camera - parte proporzionale, 13 maggio (per circoscrizione)</t>
  </si>
  <si>
    <t>La Margherita</t>
  </si>
  <si>
    <t>Il Girasole</t>
  </si>
  <si>
    <t>Democrazia europea</t>
  </si>
  <si>
    <t>Nuovo Psi</t>
  </si>
  <si>
    <t>Partito dei pensionati</t>
  </si>
  <si>
    <t>Fonte: Archivio storico delle elezioni, Sito web Ministero dell'Interno http://elezionistorico.interno.it/</t>
  </si>
  <si>
    <t>(1) Altre liste che non ottennero almeno 50.000 voti o un seggio</t>
  </si>
  <si>
    <t>Ccd-Cdu(2)</t>
  </si>
  <si>
    <t>(2) Centro cristiano democratico - Cristiano democratici uniti</t>
  </si>
  <si>
    <t>Forza Italia</t>
  </si>
  <si>
    <t>Democratici di sinistra</t>
  </si>
  <si>
    <t>Alleanza nazionale</t>
  </si>
  <si>
    <t>Rifondazione comunista</t>
  </si>
  <si>
    <t>Lega nord</t>
  </si>
  <si>
    <t>Italia dei valori - Di Pietro</t>
  </si>
  <si>
    <t>Lista Pannella-Bonino</t>
  </si>
  <si>
    <t>Comunisti italiani</t>
  </si>
  <si>
    <t>Movimento sociale Fiamma tricolore</t>
  </si>
  <si>
    <t>Liga Fronte veneto</t>
  </si>
  <si>
    <t>Südtiroler Volkspartei</t>
  </si>
  <si>
    <t>Altre liste(1)</t>
  </si>
  <si>
    <t>% voti validi sui votanti</t>
  </si>
  <si>
    <t>% voti non validi sui votanti</t>
  </si>
  <si>
    <t>% schede bianche sui voti non validi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</si>
</sst>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44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/>
    </xf>
    <xf numFmtId="170" fontId="2" fillId="0" borderId="1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170" fontId="1" fillId="0" borderId="0" xfId="44" applyNumberFormat="1" applyFont="1" applyAlignment="1">
      <alignment horizontal="right"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0" fontId="2" fillId="0" borderId="1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70" fontId="1" fillId="0" borderId="11" xfId="0" applyNumberFormat="1" applyFont="1" applyBorder="1" applyAlignment="1">
      <alignment/>
    </xf>
    <xf numFmtId="170" fontId="1" fillId="0" borderId="11" xfId="44" applyNumberFormat="1" applyFont="1" applyBorder="1" applyAlignment="1">
      <alignment horizontal="right"/>
    </xf>
    <xf numFmtId="3" fontId="1" fillId="0" borderId="0" xfId="44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0" fontId="1" fillId="0" borderId="0" xfId="44" applyNumberFormat="1" applyFont="1" applyAlignment="1" quotePrefix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0">
      <selection activeCell="B74" sqref="B74"/>
    </sheetView>
  </sheetViews>
  <sheetFormatPr defaultColWidth="11.7109375" defaultRowHeight="12.75"/>
  <cols>
    <col min="1" max="1" width="20.7109375" style="10" customWidth="1"/>
    <col min="2" max="2" width="8.7109375" style="1" bestFit="1" customWidth="1"/>
    <col min="3" max="3" width="10.7109375" style="2" customWidth="1"/>
    <col min="4" max="4" width="10.421875" style="2" customWidth="1"/>
    <col min="5" max="5" width="9.8515625" style="1" customWidth="1"/>
    <col min="6" max="6" width="11.00390625" style="1" customWidth="1"/>
    <col min="7" max="8" width="7.8515625" style="1" bestFit="1" customWidth="1"/>
    <col min="9" max="9" width="9.00390625" style="1" customWidth="1"/>
    <col min="10" max="10" width="6.8515625" style="1" customWidth="1"/>
    <col min="11" max="11" width="8.57421875" style="1" customWidth="1"/>
    <col min="12" max="12" width="9.00390625" style="1" customWidth="1"/>
    <col min="13" max="13" width="9.7109375" style="1" customWidth="1"/>
    <col min="14" max="28" width="9.140625" style="1" customWidth="1"/>
    <col min="29" max="16384" width="11.7109375" style="1" customWidth="1"/>
  </cols>
  <sheetData>
    <row r="1" ht="12.75">
      <c r="A1" s="11" t="s">
        <v>38</v>
      </c>
    </row>
    <row r="2" ht="12.75">
      <c r="U2" s="13"/>
    </row>
    <row r="3" ht="12.75">
      <c r="U3" s="13"/>
    </row>
    <row r="4" spans="1:21" ht="12.75">
      <c r="A4" s="11" t="s">
        <v>0</v>
      </c>
      <c r="U4" s="13"/>
    </row>
    <row r="5" spans="1:26" s="4" customFormat="1" ht="54" customHeight="1">
      <c r="A5" s="12" t="s">
        <v>1</v>
      </c>
      <c r="B5" s="6" t="s">
        <v>48</v>
      </c>
      <c r="C5" s="6" t="s">
        <v>49</v>
      </c>
      <c r="D5" s="6" t="s">
        <v>39</v>
      </c>
      <c r="E5" s="6" t="s">
        <v>50</v>
      </c>
      <c r="F5" s="6" t="s">
        <v>51</v>
      </c>
      <c r="G5" s="6" t="s">
        <v>52</v>
      </c>
      <c r="H5" s="6" t="s">
        <v>53</v>
      </c>
      <c r="I5" s="6" t="s">
        <v>46</v>
      </c>
      <c r="J5" s="6" t="s">
        <v>41</v>
      </c>
      <c r="K5" s="6" t="s">
        <v>54</v>
      </c>
      <c r="L5" s="6" t="s">
        <v>40</v>
      </c>
      <c r="M5" s="6" t="s">
        <v>55</v>
      </c>
      <c r="N5" s="6" t="s">
        <v>42</v>
      </c>
      <c r="O5" s="6" t="s">
        <v>56</v>
      </c>
      <c r="P5" s="6" t="s">
        <v>57</v>
      </c>
      <c r="Q5" s="28" t="s">
        <v>58</v>
      </c>
      <c r="R5" s="6" t="s">
        <v>43</v>
      </c>
      <c r="S5" s="6" t="s">
        <v>59</v>
      </c>
      <c r="T5" s="6" t="s">
        <v>2</v>
      </c>
      <c r="U5" s="14"/>
      <c r="V5" s="6" t="s">
        <v>3</v>
      </c>
      <c r="W5" s="6" t="s">
        <v>4</v>
      </c>
      <c r="X5" s="6" t="s">
        <v>5</v>
      </c>
      <c r="Y5" s="6" t="s">
        <v>6</v>
      </c>
      <c r="Z5" s="6" t="s">
        <v>7</v>
      </c>
    </row>
    <row r="6" spans="1:26" ht="12.75">
      <c r="A6" s="11" t="s">
        <v>8</v>
      </c>
      <c r="B6" s="19">
        <v>458512</v>
      </c>
      <c r="C6" s="19">
        <v>264334</v>
      </c>
      <c r="D6" s="19">
        <v>252876</v>
      </c>
      <c r="E6" s="20">
        <v>133987</v>
      </c>
      <c r="F6" s="19">
        <v>112348</v>
      </c>
      <c r="G6" s="20">
        <v>63434</v>
      </c>
      <c r="H6" s="19">
        <v>62164</v>
      </c>
      <c r="I6" s="20">
        <v>26481</v>
      </c>
      <c r="J6" s="19">
        <v>13668</v>
      </c>
      <c r="K6" s="19">
        <v>42655</v>
      </c>
      <c r="L6" s="19">
        <v>18557</v>
      </c>
      <c r="M6" s="19">
        <v>23204</v>
      </c>
      <c r="N6" s="20">
        <v>8251</v>
      </c>
      <c r="O6" s="20" t="s">
        <v>9</v>
      </c>
      <c r="P6" s="20" t="s">
        <v>9</v>
      </c>
      <c r="Q6" s="19" t="s">
        <v>9</v>
      </c>
      <c r="R6" s="19" t="s">
        <v>9</v>
      </c>
      <c r="S6" s="20">
        <f>18262+867</f>
        <v>19129</v>
      </c>
      <c r="T6" s="20">
        <f aca="true" t="shared" si="0" ref="T6:T31">SUM(B6:S6)</f>
        <v>1499600</v>
      </c>
      <c r="U6" s="13"/>
      <c r="V6" s="20">
        <v>1886430</v>
      </c>
      <c r="W6" s="20">
        <v>1591658</v>
      </c>
      <c r="X6" s="20">
        <f>T6</f>
        <v>1499600</v>
      </c>
      <c r="Y6" s="20">
        <f aca="true" t="shared" si="1" ref="Y6:Y32">W6-X6</f>
        <v>92058</v>
      </c>
      <c r="Z6" s="21">
        <v>40875</v>
      </c>
    </row>
    <row r="7" spans="1:26" ht="12.75">
      <c r="A7" s="11" t="s">
        <v>10</v>
      </c>
      <c r="B7" s="20">
        <v>459819</v>
      </c>
      <c r="C7" s="20">
        <v>191857</v>
      </c>
      <c r="D7" s="20">
        <v>182042</v>
      </c>
      <c r="E7" s="20">
        <v>131058</v>
      </c>
      <c r="F7" s="20">
        <v>58131</v>
      </c>
      <c r="G7" s="20">
        <v>106679</v>
      </c>
      <c r="H7" s="20">
        <v>55136</v>
      </c>
      <c r="I7" s="20">
        <v>36403</v>
      </c>
      <c r="J7" s="20">
        <v>23214</v>
      </c>
      <c r="K7" s="20">
        <v>47659</v>
      </c>
      <c r="L7" s="20">
        <v>25645</v>
      </c>
      <c r="M7" s="20">
        <v>29713</v>
      </c>
      <c r="N7" s="20">
        <v>14081</v>
      </c>
      <c r="O7" s="20">
        <v>11379</v>
      </c>
      <c r="P7" s="20" t="s">
        <v>9</v>
      </c>
      <c r="Q7" s="20" t="s">
        <v>9</v>
      </c>
      <c r="R7" s="20" t="s">
        <v>9</v>
      </c>
      <c r="S7" s="20">
        <v>1326</v>
      </c>
      <c r="T7" s="20">
        <f t="shared" si="0"/>
        <v>1374142</v>
      </c>
      <c r="U7" s="13"/>
      <c r="V7" s="20">
        <v>1779529</v>
      </c>
      <c r="W7" s="20">
        <v>1495915</v>
      </c>
      <c r="X7" s="20">
        <f aca="true" t="shared" si="2" ref="X7:X31">T7</f>
        <v>1374142</v>
      </c>
      <c r="Y7" s="20">
        <f t="shared" si="1"/>
        <v>121773</v>
      </c>
      <c r="Z7" s="21">
        <v>66245</v>
      </c>
    </row>
    <row r="8" spans="1:26" ht="12.75">
      <c r="A8" s="11" t="s">
        <v>11</v>
      </c>
      <c r="B8" s="1">
        <v>870838</v>
      </c>
      <c r="C8" s="1">
        <v>342744</v>
      </c>
      <c r="D8" s="2">
        <v>416488</v>
      </c>
      <c r="E8" s="1">
        <v>253253</v>
      </c>
      <c r="F8" s="1">
        <v>142248</v>
      </c>
      <c r="G8" s="1">
        <v>192652</v>
      </c>
      <c r="H8" s="1">
        <v>97451</v>
      </c>
      <c r="I8" s="1">
        <v>47879</v>
      </c>
      <c r="J8" s="1">
        <v>18506</v>
      </c>
      <c r="K8" s="1">
        <v>81155</v>
      </c>
      <c r="L8" s="2">
        <v>50668</v>
      </c>
      <c r="M8" s="1">
        <v>41619</v>
      </c>
      <c r="N8" s="1" t="s">
        <v>9</v>
      </c>
      <c r="O8" s="1" t="s">
        <v>9</v>
      </c>
      <c r="P8" s="1" t="s">
        <v>9</v>
      </c>
      <c r="Q8" s="1" t="s">
        <v>9</v>
      </c>
      <c r="R8" s="1">
        <v>26239</v>
      </c>
      <c r="S8" s="1">
        <v>1590</v>
      </c>
      <c r="T8" s="20">
        <f t="shared" si="0"/>
        <v>2583330</v>
      </c>
      <c r="U8" s="13"/>
      <c r="V8" s="1">
        <v>3137209</v>
      </c>
      <c r="W8" s="1">
        <v>2695857</v>
      </c>
      <c r="X8" s="20">
        <f t="shared" si="2"/>
        <v>2583330</v>
      </c>
      <c r="Y8" s="1">
        <f t="shared" si="1"/>
        <v>112527</v>
      </c>
      <c r="Z8" s="1">
        <v>49977</v>
      </c>
    </row>
    <row r="9" spans="1:26" ht="12.75">
      <c r="A9" s="11" t="s">
        <v>12</v>
      </c>
      <c r="B9" s="20">
        <v>821070</v>
      </c>
      <c r="C9" s="20">
        <v>204078</v>
      </c>
      <c r="D9" s="20">
        <v>420967</v>
      </c>
      <c r="E9" s="20">
        <v>202182</v>
      </c>
      <c r="F9" s="20">
        <v>108859</v>
      </c>
      <c r="G9" s="20">
        <v>478547</v>
      </c>
      <c r="H9" s="20">
        <v>106136</v>
      </c>
      <c r="I9" s="20">
        <v>61163</v>
      </c>
      <c r="J9" s="20">
        <v>43739</v>
      </c>
      <c r="K9" s="20">
        <v>68060</v>
      </c>
      <c r="L9" s="20">
        <v>44146</v>
      </c>
      <c r="M9" s="20">
        <v>36018</v>
      </c>
      <c r="N9" s="20">
        <v>15175</v>
      </c>
      <c r="O9" s="20">
        <v>15327</v>
      </c>
      <c r="P9" s="20" t="s">
        <v>9</v>
      </c>
      <c r="Q9" s="20" t="s">
        <v>9</v>
      </c>
      <c r="R9" s="20">
        <v>42110</v>
      </c>
      <c r="S9" s="20">
        <f>6332+1159</f>
        <v>7491</v>
      </c>
      <c r="T9" s="20">
        <f t="shared" si="0"/>
        <v>2675068</v>
      </c>
      <c r="U9" s="13"/>
      <c r="V9" s="20">
        <v>3273761</v>
      </c>
      <c r="W9" s="20">
        <v>2840906</v>
      </c>
      <c r="X9" s="20">
        <f t="shared" si="2"/>
        <v>2675068</v>
      </c>
      <c r="Y9" s="20">
        <f t="shared" si="1"/>
        <v>165838</v>
      </c>
      <c r="Z9" s="21">
        <v>85194</v>
      </c>
    </row>
    <row r="10" spans="1:26" ht="12.75">
      <c r="A10" s="11" t="s">
        <v>13</v>
      </c>
      <c r="B10" s="1">
        <v>319689</v>
      </c>
      <c r="C10" s="1">
        <v>179706</v>
      </c>
      <c r="D10" s="2">
        <v>100033</v>
      </c>
      <c r="E10" s="1">
        <v>82821</v>
      </c>
      <c r="F10" s="1">
        <v>58706</v>
      </c>
      <c r="G10" s="1">
        <v>82937</v>
      </c>
      <c r="H10" s="1">
        <v>39010</v>
      </c>
      <c r="I10" s="1">
        <v>23863</v>
      </c>
      <c r="J10" s="1">
        <v>15937</v>
      </c>
      <c r="K10" s="1">
        <v>25630</v>
      </c>
      <c r="L10" s="2">
        <v>19310</v>
      </c>
      <c r="M10" s="1">
        <v>16052</v>
      </c>
      <c r="N10" s="1" t="s">
        <v>9</v>
      </c>
      <c r="O10" s="1" t="s">
        <v>9</v>
      </c>
      <c r="P10" s="1" t="s">
        <v>9</v>
      </c>
      <c r="Q10" s="1" t="s">
        <v>9</v>
      </c>
      <c r="R10" s="1" t="s">
        <v>9</v>
      </c>
      <c r="S10" s="1">
        <f>1760+767</f>
        <v>2527</v>
      </c>
      <c r="T10" s="20">
        <f t="shared" si="0"/>
        <v>966221</v>
      </c>
      <c r="U10" s="13"/>
      <c r="V10" s="1">
        <v>1194849</v>
      </c>
      <c r="W10" s="1">
        <v>1040386</v>
      </c>
      <c r="X10" s="20">
        <f t="shared" si="2"/>
        <v>966221</v>
      </c>
      <c r="Y10" s="1">
        <f t="shared" si="1"/>
        <v>74165</v>
      </c>
      <c r="Z10" s="1">
        <v>44508</v>
      </c>
    </row>
    <row r="11" spans="1:26" ht="12.75">
      <c r="A11" s="11" t="s">
        <v>14</v>
      </c>
      <c r="B11" s="20">
        <v>100801</v>
      </c>
      <c r="C11" s="20">
        <v>54155</v>
      </c>
      <c r="D11" s="20">
        <v>70853</v>
      </c>
      <c r="E11" s="20">
        <v>57865</v>
      </c>
      <c r="F11" s="20">
        <v>16510</v>
      </c>
      <c r="G11" s="20">
        <v>22273</v>
      </c>
      <c r="H11" s="20">
        <v>24663</v>
      </c>
      <c r="I11" s="20">
        <v>12673</v>
      </c>
      <c r="J11" s="20">
        <v>9643</v>
      </c>
      <c r="K11" s="20">
        <v>11808</v>
      </c>
      <c r="L11" s="20">
        <v>23663</v>
      </c>
      <c r="M11" s="20">
        <v>3046</v>
      </c>
      <c r="N11" s="20" t="s">
        <v>9</v>
      </c>
      <c r="O11" s="20" t="s">
        <v>9</v>
      </c>
      <c r="P11" s="20" t="s">
        <v>9</v>
      </c>
      <c r="Q11" s="20">
        <v>200059</v>
      </c>
      <c r="R11" s="20" t="s">
        <v>9</v>
      </c>
      <c r="S11" s="20">
        <v>501</v>
      </c>
      <c r="T11" s="20">
        <f t="shared" si="0"/>
        <v>608513</v>
      </c>
      <c r="U11" s="13"/>
      <c r="V11" s="20">
        <v>778248</v>
      </c>
      <c r="W11" s="20">
        <v>658108</v>
      </c>
      <c r="X11" s="20">
        <f t="shared" si="2"/>
        <v>608513</v>
      </c>
      <c r="Y11" s="20">
        <f t="shared" si="1"/>
        <v>49595</v>
      </c>
      <c r="Z11" s="21">
        <v>31611</v>
      </c>
    </row>
    <row r="12" spans="1:26" ht="12.75">
      <c r="A12" s="11" t="s">
        <v>15</v>
      </c>
      <c r="B12" s="1">
        <v>618806</v>
      </c>
      <c r="C12" s="1">
        <v>189045</v>
      </c>
      <c r="D12" s="2">
        <v>267076</v>
      </c>
      <c r="E12" s="1">
        <v>166295</v>
      </c>
      <c r="F12" s="1">
        <v>63622</v>
      </c>
      <c r="G12" s="1">
        <v>178601</v>
      </c>
      <c r="H12" s="1">
        <v>83767</v>
      </c>
      <c r="I12" s="1">
        <v>61191</v>
      </c>
      <c r="J12" s="1">
        <v>41001</v>
      </c>
      <c r="K12" s="1">
        <v>48363</v>
      </c>
      <c r="L12" s="2">
        <v>39524</v>
      </c>
      <c r="M12" s="1">
        <v>20599</v>
      </c>
      <c r="N12" s="1">
        <v>15021</v>
      </c>
      <c r="O12" s="1" t="s">
        <v>9</v>
      </c>
      <c r="P12" s="1">
        <v>44173</v>
      </c>
      <c r="Q12" s="1" t="s">
        <v>9</v>
      </c>
      <c r="R12" s="1" t="s">
        <v>9</v>
      </c>
      <c r="S12" s="1">
        <f>10048+1631</f>
        <v>11679</v>
      </c>
      <c r="T12" s="20">
        <f t="shared" si="0"/>
        <v>1848763</v>
      </c>
      <c r="U12" s="13"/>
      <c r="V12" s="1">
        <v>2266039</v>
      </c>
      <c r="W12" s="1">
        <v>1967891</v>
      </c>
      <c r="X12" s="20">
        <f t="shared" si="2"/>
        <v>1848763</v>
      </c>
      <c r="Y12" s="1">
        <f t="shared" si="1"/>
        <v>119128</v>
      </c>
      <c r="Z12" s="1">
        <v>64214</v>
      </c>
    </row>
    <row r="13" spans="1:26" ht="12.75">
      <c r="A13" s="11" t="s">
        <v>16</v>
      </c>
      <c r="B13" s="1">
        <v>364992</v>
      </c>
      <c r="C13" s="1">
        <v>140045</v>
      </c>
      <c r="D13" s="2">
        <v>192355</v>
      </c>
      <c r="E13" s="1">
        <v>94172</v>
      </c>
      <c r="F13" s="1">
        <v>55725</v>
      </c>
      <c r="G13" s="1">
        <v>136399</v>
      </c>
      <c r="H13" s="1">
        <v>59081</v>
      </c>
      <c r="I13" s="1">
        <v>35762</v>
      </c>
      <c r="J13" s="1">
        <v>15593</v>
      </c>
      <c r="K13" s="1">
        <v>33745</v>
      </c>
      <c r="L13" s="2">
        <v>27678</v>
      </c>
      <c r="M13" s="1">
        <v>14037</v>
      </c>
      <c r="N13" s="1">
        <v>10825</v>
      </c>
      <c r="O13" s="1">
        <v>11534</v>
      </c>
      <c r="P13" s="1">
        <v>30180</v>
      </c>
      <c r="Q13" s="1" t="s">
        <v>9</v>
      </c>
      <c r="R13" s="1" t="s">
        <v>9</v>
      </c>
      <c r="S13" s="1">
        <f>1812+1001</f>
        <v>2813</v>
      </c>
      <c r="T13" s="20">
        <f t="shared" si="0"/>
        <v>1224936</v>
      </c>
      <c r="U13" s="13"/>
      <c r="V13" s="1">
        <v>1581936</v>
      </c>
      <c r="W13" s="1">
        <v>1305880</v>
      </c>
      <c r="X13" s="20">
        <f t="shared" si="2"/>
        <v>1224936</v>
      </c>
      <c r="Y13" s="1">
        <f t="shared" si="1"/>
        <v>80944</v>
      </c>
      <c r="Z13" s="1">
        <v>38298</v>
      </c>
    </row>
    <row r="14" spans="1:26" ht="12.75">
      <c r="A14" s="11" t="s">
        <v>17</v>
      </c>
      <c r="B14" s="20">
        <v>226188</v>
      </c>
      <c r="C14" s="20">
        <v>72143</v>
      </c>
      <c r="D14" s="20">
        <v>175167</v>
      </c>
      <c r="E14" s="20">
        <v>101271</v>
      </c>
      <c r="F14" s="20">
        <v>36502</v>
      </c>
      <c r="G14" s="20">
        <v>66252</v>
      </c>
      <c r="H14" s="20">
        <v>33370</v>
      </c>
      <c r="I14" s="20">
        <v>19117</v>
      </c>
      <c r="J14" s="20">
        <v>17254</v>
      </c>
      <c r="K14" s="20">
        <v>24829</v>
      </c>
      <c r="L14" s="20">
        <v>14330</v>
      </c>
      <c r="M14" s="20">
        <v>13926</v>
      </c>
      <c r="N14" s="20" t="s">
        <v>9</v>
      </c>
      <c r="O14" s="20" t="s">
        <v>9</v>
      </c>
      <c r="P14" s="20" t="s">
        <v>9</v>
      </c>
      <c r="Q14" s="20" t="s">
        <v>9</v>
      </c>
      <c r="R14" s="20" t="s">
        <v>9</v>
      </c>
      <c r="S14" s="20">
        <f>2915+896</f>
        <v>3811</v>
      </c>
      <c r="T14" s="20">
        <f t="shared" si="0"/>
        <v>804160</v>
      </c>
      <c r="V14" s="20">
        <v>1086878</v>
      </c>
      <c r="W14" s="20">
        <v>850556</v>
      </c>
      <c r="X14" s="20">
        <f t="shared" si="2"/>
        <v>804160</v>
      </c>
      <c r="Y14" s="20">
        <f t="shared" si="1"/>
        <v>46396</v>
      </c>
      <c r="Z14" s="21">
        <v>20044</v>
      </c>
    </row>
    <row r="15" spans="1:26" ht="12.75">
      <c r="A15" s="11" t="s">
        <v>18</v>
      </c>
      <c r="B15" s="20">
        <v>323912</v>
      </c>
      <c r="C15" s="20">
        <v>264270</v>
      </c>
      <c r="D15" s="20">
        <v>132309</v>
      </c>
      <c r="E15" s="20">
        <v>103224</v>
      </c>
      <c r="F15" s="20">
        <v>65499</v>
      </c>
      <c r="G15" s="20">
        <v>43276</v>
      </c>
      <c r="H15" s="20">
        <v>39922</v>
      </c>
      <c r="I15" s="20">
        <v>23477</v>
      </c>
      <c r="J15" s="20">
        <v>20130</v>
      </c>
      <c r="K15" s="20">
        <v>30804</v>
      </c>
      <c r="L15" s="20">
        <v>22101</v>
      </c>
      <c r="M15" s="20">
        <v>26293</v>
      </c>
      <c r="N15" s="20">
        <v>8969</v>
      </c>
      <c r="O15" s="20" t="s">
        <v>9</v>
      </c>
      <c r="P15" s="20" t="s">
        <v>9</v>
      </c>
      <c r="Q15" s="20" t="s">
        <v>9</v>
      </c>
      <c r="R15" s="20" t="s">
        <v>9</v>
      </c>
      <c r="S15" s="20">
        <f>1364+773</f>
        <v>2137</v>
      </c>
      <c r="T15" s="20">
        <f t="shared" si="0"/>
        <v>1106323</v>
      </c>
      <c r="V15" s="20">
        <v>1426511</v>
      </c>
      <c r="W15" s="20">
        <v>1170767</v>
      </c>
      <c r="X15" s="20">
        <f t="shared" si="2"/>
        <v>1106323</v>
      </c>
      <c r="Y15" s="20">
        <f t="shared" si="1"/>
        <v>64444</v>
      </c>
      <c r="Z15" s="21">
        <v>32596</v>
      </c>
    </row>
    <row r="16" spans="1:26" ht="12.75">
      <c r="A16" s="11" t="s">
        <v>19</v>
      </c>
      <c r="B16" s="20">
        <v>695797</v>
      </c>
      <c r="C16" s="20">
        <v>843201</v>
      </c>
      <c r="D16" s="20">
        <v>452138</v>
      </c>
      <c r="E16" s="20">
        <v>282697</v>
      </c>
      <c r="F16" s="20">
        <v>161975</v>
      </c>
      <c r="G16" s="20">
        <v>76012</v>
      </c>
      <c r="H16" s="20">
        <v>103133</v>
      </c>
      <c r="I16" s="20">
        <v>67069</v>
      </c>
      <c r="J16" s="20">
        <v>30812</v>
      </c>
      <c r="K16" s="20">
        <v>66188</v>
      </c>
      <c r="L16" s="20">
        <v>60845</v>
      </c>
      <c r="M16" s="20">
        <v>46567</v>
      </c>
      <c r="N16" s="20">
        <v>32560</v>
      </c>
      <c r="O16" s="20" t="s">
        <v>9</v>
      </c>
      <c r="P16" s="20" t="s">
        <v>9</v>
      </c>
      <c r="Q16" s="20" t="s">
        <v>9</v>
      </c>
      <c r="R16" s="20" t="s">
        <v>9</v>
      </c>
      <c r="S16" s="20">
        <f>2811+1505</f>
        <v>4316</v>
      </c>
      <c r="T16" s="20">
        <f t="shared" si="0"/>
        <v>2923310</v>
      </c>
      <c r="V16" s="20">
        <v>3435794</v>
      </c>
      <c r="W16" s="20">
        <v>3052353</v>
      </c>
      <c r="X16" s="20">
        <f t="shared" si="2"/>
        <v>2923310</v>
      </c>
      <c r="Y16" s="20">
        <f t="shared" si="1"/>
        <v>129043</v>
      </c>
      <c r="Z16" s="21">
        <v>69542</v>
      </c>
    </row>
    <row r="17" spans="1:26" ht="12.75">
      <c r="A17" s="11" t="s">
        <v>20</v>
      </c>
      <c r="B17" s="20">
        <v>540252</v>
      </c>
      <c r="C17" s="20">
        <v>770063</v>
      </c>
      <c r="D17" s="20">
        <v>334875</v>
      </c>
      <c r="E17" s="20">
        <v>324859</v>
      </c>
      <c r="F17" s="20">
        <v>172483</v>
      </c>
      <c r="G17" s="20">
        <v>14232</v>
      </c>
      <c r="H17" s="20">
        <v>62022</v>
      </c>
      <c r="I17" s="20">
        <v>56445</v>
      </c>
      <c r="J17" s="20">
        <v>25991</v>
      </c>
      <c r="K17" s="20">
        <v>50874</v>
      </c>
      <c r="L17" s="20">
        <v>49777</v>
      </c>
      <c r="M17" s="20">
        <v>57222</v>
      </c>
      <c r="N17" s="20">
        <v>24440</v>
      </c>
      <c r="O17" s="20" t="s">
        <v>9</v>
      </c>
      <c r="P17" s="20" t="s">
        <v>9</v>
      </c>
      <c r="Q17" s="20" t="s">
        <v>9</v>
      </c>
      <c r="R17" s="20" t="s">
        <v>9</v>
      </c>
      <c r="S17" s="20">
        <f>5244+1574</f>
        <v>6818</v>
      </c>
      <c r="T17" s="20">
        <f t="shared" si="0"/>
        <v>2490353</v>
      </c>
      <c r="V17" s="20">
        <v>3029068</v>
      </c>
      <c r="W17" s="20">
        <v>2619916</v>
      </c>
      <c r="X17" s="20">
        <f t="shared" si="2"/>
        <v>2490353</v>
      </c>
      <c r="Y17" s="20">
        <f t="shared" si="1"/>
        <v>129563</v>
      </c>
      <c r="Z17" s="21">
        <v>69201</v>
      </c>
    </row>
    <row r="18" spans="1:26" ht="12.75">
      <c r="A18" s="11" t="s">
        <v>21</v>
      </c>
      <c r="B18" s="20">
        <v>123573</v>
      </c>
      <c r="C18" s="20">
        <v>149081</v>
      </c>
      <c r="D18" s="20">
        <v>75623</v>
      </c>
      <c r="E18" s="20">
        <v>98012</v>
      </c>
      <c r="F18" s="20">
        <v>44161</v>
      </c>
      <c r="G18" s="20" t="s">
        <v>9</v>
      </c>
      <c r="H18" s="20">
        <v>15372</v>
      </c>
      <c r="I18" s="20">
        <v>14135</v>
      </c>
      <c r="J18" s="20">
        <v>9499</v>
      </c>
      <c r="K18" s="20">
        <v>11535</v>
      </c>
      <c r="L18" s="20">
        <v>11002</v>
      </c>
      <c r="M18" s="20">
        <v>13240</v>
      </c>
      <c r="N18" s="20">
        <v>8992</v>
      </c>
      <c r="O18" s="20" t="s">
        <v>9</v>
      </c>
      <c r="P18" s="20" t="s">
        <v>9</v>
      </c>
      <c r="Q18" s="20" t="s">
        <v>9</v>
      </c>
      <c r="R18" s="20" t="s">
        <v>9</v>
      </c>
      <c r="S18" s="20">
        <f>857+314</f>
        <v>1171</v>
      </c>
      <c r="T18" s="20">
        <f t="shared" si="0"/>
        <v>575396</v>
      </c>
      <c r="V18" s="20">
        <v>713289</v>
      </c>
      <c r="W18" s="20">
        <v>611845</v>
      </c>
      <c r="X18" s="20">
        <f t="shared" si="2"/>
        <v>575396</v>
      </c>
      <c r="Y18" s="20">
        <f t="shared" si="1"/>
        <v>36449</v>
      </c>
      <c r="Z18" s="21">
        <v>20997</v>
      </c>
    </row>
    <row r="19" spans="1:26" ht="12.75">
      <c r="A19" s="11" t="s">
        <v>22</v>
      </c>
      <c r="B19" s="21">
        <v>245952</v>
      </c>
      <c r="C19" s="21">
        <v>222176</v>
      </c>
      <c r="D19" s="21">
        <v>148955</v>
      </c>
      <c r="E19" s="21">
        <v>144395</v>
      </c>
      <c r="F19" s="21">
        <v>56304</v>
      </c>
      <c r="G19" s="21" t="s">
        <v>9</v>
      </c>
      <c r="H19" s="21">
        <v>36582</v>
      </c>
      <c r="I19" s="21">
        <v>41996</v>
      </c>
      <c r="J19" s="21">
        <v>14821</v>
      </c>
      <c r="K19" s="21">
        <v>19164</v>
      </c>
      <c r="L19" s="21">
        <v>20300</v>
      </c>
      <c r="M19" s="21">
        <v>18656</v>
      </c>
      <c r="N19" s="21">
        <v>9385</v>
      </c>
      <c r="O19" s="21" t="s">
        <v>9</v>
      </c>
      <c r="P19" s="21" t="s">
        <v>9</v>
      </c>
      <c r="Q19" s="21" t="s">
        <v>9</v>
      </c>
      <c r="R19" s="21" t="s">
        <v>9</v>
      </c>
      <c r="S19" s="20">
        <f>1094+602+7997</f>
        <v>9693</v>
      </c>
      <c r="T19" s="20">
        <f t="shared" si="0"/>
        <v>988379</v>
      </c>
      <c r="V19" s="21">
        <v>1263000</v>
      </c>
      <c r="W19" s="21">
        <v>1063143</v>
      </c>
      <c r="X19" s="20">
        <f t="shared" si="2"/>
        <v>988379</v>
      </c>
      <c r="Y19" s="21">
        <f t="shared" si="1"/>
        <v>74764</v>
      </c>
      <c r="Z19" s="21">
        <v>46207</v>
      </c>
    </row>
    <row r="20" spans="1:26" ht="12.75">
      <c r="A20" s="11" t="s">
        <v>23</v>
      </c>
      <c r="B20" s="1">
        <v>601622</v>
      </c>
      <c r="C20" s="1">
        <v>453771</v>
      </c>
      <c r="D20" s="2">
        <v>472297</v>
      </c>
      <c r="E20" s="1">
        <v>543740</v>
      </c>
      <c r="F20" s="1">
        <v>135176</v>
      </c>
      <c r="G20" s="1">
        <v>3007</v>
      </c>
      <c r="H20" s="1">
        <v>62359</v>
      </c>
      <c r="I20" s="1">
        <v>51610</v>
      </c>
      <c r="J20" s="1">
        <v>43048</v>
      </c>
      <c r="K20" s="1">
        <v>50704</v>
      </c>
      <c r="L20" s="2">
        <v>41429</v>
      </c>
      <c r="M20" s="1">
        <v>31458</v>
      </c>
      <c r="N20" s="1">
        <v>17509</v>
      </c>
      <c r="O20" s="1">
        <v>16379</v>
      </c>
      <c r="P20" s="1" t="s">
        <v>9</v>
      </c>
      <c r="Q20" s="1" t="s">
        <v>9</v>
      </c>
      <c r="R20" s="1" t="s">
        <v>9</v>
      </c>
      <c r="S20" s="1">
        <f>11351+2444+994</f>
        <v>14789</v>
      </c>
      <c r="T20" s="20">
        <f t="shared" si="0"/>
        <v>2538898</v>
      </c>
      <c r="V20" s="1">
        <v>3256000</v>
      </c>
      <c r="W20" s="1">
        <v>2633453</v>
      </c>
      <c r="X20" s="20">
        <f t="shared" si="2"/>
        <v>2538898</v>
      </c>
      <c r="Y20" s="1">
        <f t="shared" si="1"/>
        <v>94555</v>
      </c>
      <c r="Z20" s="1">
        <v>50623</v>
      </c>
    </row>
    <row r="21" spans="1:26" ht="12.75">
      <c r="A21" s="11" t="s">
        <v>24</v>
      </c>
      <c r="B21" s="1">
        <v>316584</v>
      </c>
      <c r="C21" s="1">
        <v>148427</v>
      </c>
      <c r="D21" s="2">
        <v>89519</v>
      </c>
      <c r="E21" s="1">
        <v>167391</v>
      </c>
      <c r="F21" s="1">
        <v>44695</v>
      </c>
      <c r="G21" s="1" t="s">
        <v>9</v>
      </c>
      <c r="H21" s="1">
        <v>34426</v>
      </c>
      <c r="I21" s="1">
        <v>42702</v>
      </c>
      <c r="J21" s="1">
        <v>30793</v>
      </c>
      <c r="K21" s="1">
        <v>17774</v>
      </c>
      <c r="L21" s="2">
        <v>18734</v>
      </c>
      <c r="M21" s="1">
        <v>17728</v>
      </c>
      <c r="N21" s="1">
        <v>12700</v>
      </c>
      <c r="O21" s="1" t="s">
        <v>9</v>
      </c>
      <c r="P21" s="1" t="s">
        <v>9</v>
      </c>
      <c r="Q21" s="1" t="s">
        <v>9</v>
      </c>
      <c r="R21" s="1" t="s">
        <v>9</v>
      </c>
      <c r="S21" s="1">
        <f>1953+822</f>
        <v>2775</v>
      </c>
      <c r="T21" s="20">
        <f t="shared" si="0"/>
        <v>944248</v>
      </c>
      <c r="V21" s="1">
        <v>1246661</v>
      </c>
      <c r="W21" s="1">
        <v>1039341</v>
      </c>
      <c r="X21" s="20">
        <f t="shared" si="2"/>
        <v>944248</v>
      </c>
      <c r="Y21" s="1">
        <f t="shared" si="1"/>
        <v>95093</v>
      </c>
      <c r="Z21" s="1">
        <v>61615</v>
      </c>
    </row>
    <row r="22" spans="1:26" ht="12.75">
      <c r="A22" s="11" t="s">
        <v>25</v>
      </c>
      <c r="B22" s="21">
        <v>240581</v>
      </c>
      <c r="C22" s="21">
        <v>144144</v>
      </c>
      <c r="D22" s="21">
        <v>94845</v>
      </c>
      <c r="E22" s="21">
        <v>122530</v>
      </c>
      <c r="F22" s="21">
        <v>45150</v>
      </c>
      <c r="G22" s="21" t="s">
        <v>9</v>
      </c>
      <c r="H22" s="21">
        <v>51758</v>
      </c>
      <c r="I22" s="21">
        <v>45219</v>
      </c>
      <c r="J22" s="21">
        <v>15784</v>
      </c>
      <c r="K22" s="21">
        <v>15722</v>
      </c>
      <c r="L22" s="21">
        <v>15345</v>
      </c>
      <c r="M22" s="21">
        <v>15172</v>
      </c>
      <c r="N22" s="21">
        <v>9234</v>
      </c>
      <c r="O22" s="21" t="s">
        <v>9</v>
      </c>
      <c r="P22" s="21" t="s">
        <v>9</v>
      </c>
      <c r="Q22" s="21" t="s">
        <v>9</v>
      </c>
      <c r="R22" s="21" t="s">
        <v>9</v>
      </c>
      <c r="S22" s="20">
        <f>10097+1088+827</f>
        <v>12012</v>
      </c>
      <c r="T22" s="20">
        <f t="shared" si="0"/>
        <v>827496</v>
      </c>
      <c r="V22" s="22">
        <v>1166804</v>
      </c>
      <c r="W22" s="22">
        <v>907204</v>
      </c>
      <c r="X22" s="20">
        <f t="shared" si="2"/>
        <v>827496</v>
      </c>
      <c r="Y22" s="22">
        <f t="shared" si="1"/>
        <v>79708</v>
      </c>
      <c r="Z22" s="25">
        <v>51766</v>
      </c>
    </row>
    <row r="23" spans="1:26" ht="12.75">
      <c r="A23" s="11" t="s">
        <v>26</v>
      </c>
      <c r="B23" s="21">
        <v>53120</v>
      </c>
      <c r="C23" s="21">
        <v>31881</v>
      </c>
      <c r="D23" s="21">
        <v>18584</v>
      </c>
      <c r="E23" s="21">
        <v>18740</v>
      </c>
      <c r="F23" s="21">
        <v>7484</v>
      </c>
      <c r="G23" s="21" t="s">
        <v>9</v>
      </c>
      <c r="H23" s="21">
        <v>27914</v>
      </c>
      <c r="I23" s="21">
        <v>12131</v>
      </c>
      <c r="J23" s="21">
        <v>6671</v>
      </c>
      <c r="K23" s="21">
        <v>2557</v>
      </c>
      <c r="L23" s="21">
        <v>4007</v>
      </c>
      <c r="M23" s="21">
        <v>3250</v>
      </c>
      <c r="N23" s="21">
        <v>4515</v>
      </c>
      <c r="O23" s="21">
        <v>1822</v>
      </c>
      <c r="P23" s="21" t="s">
        <v>9</v>
      </c>
      <c r="Q23" s="21" t="s">
        <v>9</v>
      </c>
      <c r="R23" s="21" t="s">
        <v>9</v>
      </c>
      <c r="S23" s="20">
        <f>1537+471+371</f>
        <v>2379</v>
      </c>
      <c r="T23" s="20">
        <f t="shared" si="0"/>
        <v>195055</v>
      </c>
      <c r="V23" s="22">
        <v>318152</v>
      </c>
      <c r="W23" s="22">
        <v>221974</v>
      </c>
      <c r="X23" s="20">
        <f t="shared" si="2"/>
        <v>195055</v>
      </c>
      <c r="Y23" s="22">
        <f t="shared" si="1"/>
        <v>26919</v>
      </c>
      <c r="Z23" s="25">
        <v>18016</v>
      </c>
    </row>
    <row r="24" spans="1:26" ht="12.75">
      <c r="A24" s="11" t="s">
        <v>27</v>
      </c>
      <c r="B24" s="1">
        <v>606049</v>
      </c>
      <c r="C24" s="1">
        <v>283903</v>
      </c>
      <c r="D24" s="2">
        <v>163272</v>
      </c>
      <c r="E24" s="1">
        <v>207124</v>
      </c>
      <c r="F24" s="1">
        <v>92035</v>
      </c>
      <c r="G24" s="1" t="s">
        <v>9</v>
      </c>
      <c r="H24" s="1">
        <v>63539</v>
      </c>
      <c r="I24" s="1">
        <v>49792</v>
      </c>
      <c r="J24" s="1">
        <v>40827</v>
      </c>
      <c r="K24" s="1">
        <v>26404</v>
      </c>
      <c r="L24" s="2">
        <v>79818</v>
      </c>
      <c r="M24" s="1">
        <v>38619</v>
      </c>
      <c r="N24" s="1">
        <v>18099</v>
      </c>
      <c r="O24" s="1">
        <v>14157</v>
      </c>
      <c r="P24" s="1" t="s">
        <v>9</v>
      </c>
      <c r="Q24" s="1" t="s">
        <v>9</v>
      </c>
      <c r="R24" s="1" t="s">
        <v>9</v>
      </c>
      <c r="S24" s="1">
        <f>3574+2426+2324</f>
        <v>8324</v>
      </c>
      <c r="T24" s="20">
        <f t="shared" si="0"/>
        <v>1691962</v>
      </c>
      <c r="V24" s="1">
        <v>2472443</v>
      </c>
      <c r="W24" s="1">
        <v>1882956</v>
      </c>
      <c r="X24" s="20">
        <f t="shared" si="2"/>
        <v>1691962</v>
      </c>
      <c r="Y24" s="1">
        <f t="shared" si="1"/>
        <v>190994</v>
      </c>
      <c r="Z24" s="1">
        <v>125110</v>
      </c>
    </row>
    <row r="25" spans="1:26" ht="12.75">
      <c r="A25" s="11" t="s">
        <v>28</v>
      </c>
      <c r="B25" s="1">
        <v>490205</v>
      </c>
      <c r="C25" s="1">
        <v>179601</v>
      </c>
      <c r="D25" s="2">
        <v>230608</v>
      </c>
      <c r="E25" s="1">
        <v>219054</v>
      </c>
      <c r="F25" s="1">
        <v>63346</v>
      </c>
      <c r="G25" s="2" t="s">
        <v>9</v>
      </c>
      <c r="H25" s="1">
        <v>60904</v>
      </c>
      <c r="I25" s="1">
        <v>56999</v>
      </c>
      <c r="J25" s="1">
        <v>95830</v>
      </c>
      <c r="K25" s="1">
        <v>26262</v>
      </c>
      <c r="L25" s="1">
        <v>43967</v>
      </c>
      <c r="M25" s="1">
        <v>26104</v>
      </c>
      <c r="N25" s="1">
        <v>19665</v>
      </c>
      <c r="O25" s="1">
        <v>19150</v>
      </c>
      <c r="P25" s="1" t="s">
        <v>9</v>
      </c>
      <c r="Q25" s="1" t="s">
        <v>9</v>
      </c>
      <c r="R25" s="1" t="s">
        <v>9</v>
      </c>
      <c r="S25" s="1">
        <f>6754+6722+6492+3075+1243</f>
        <v>24286</v>
      </c>
      <c r="T25" s="20">
        <f t="shared" si="0"/>
        <v>1555981</v>
      </c>
      <c r="V25" s="1">
        <v>2295376</v>
      </c>
      <c r="W25" s="1">
        <v>1786357</v>
      </c>
      <c r="X25" s="20">
        <f t="shared" si="2"/>
        <v>1555981</v>
      </c>
      <c r="Y25" s="1">
        <f t="shared" si="1"/>
        <v>230376</v>
      </c>
      <c r="Z25" s="1">
        <v>164272</v>
      </c>
    </row>
    <row r="26" spans="1:26" ht="12.75">
      <c r="A26" s="11" t="s">
        <v>29</v>
      </c>
      <c r="B26" s="21">
        <v>734776</v>
      </c>
      <c r="C26" s="21">
        <v>314745</v>
      </c>
      <c r="D26" s="21">
        <v>392561</v>
      </c>
      <c r="E26" s="21">
        <v>373871</v>
      </c>
      <c r="F26" s="21">
        <v>114261</v>
      </c>
      <c r="G26" s="21" t="s">
        <v>9</v>
      </c>
      <c r="H26" s="21">
        <v>124434</v>
      </c>
      <c r="I26" s="21">
        <v>96076</v>
      </c>
      <c r="J26" s="21">
        <v>69900</v>
      </c>
      <c r="K26" s="21">
        <v>35069</v>
      </c>
      <c r="L26" s="21">
        <v>58562</v>
      </c>
      <c r="M26" s="21">
        <v>33158</v>
      </c>
      <c r="N26" s="21">
        <v>26902</v>
      </c>
      <c r="O26" s="21">
        <v>34538</v>
      </c>
      <c r="P26" s="21" t="s">
        <v>9</v>
      </c>
      <c r="Q26" s="21" t="s">
        <v>9</v>
      </c>
      <c r="R26" s="21" t="s">
        <v>9</v>
      </c>
      <c r="S26" s="20">
        <f>23779+3099+1429</f>
        <v>28307</v>
      </c>
      <c r="T26" s="20">
        <f t="shared" si="0"/>
        <v>2437160</v>
      </c>
      <c r="V26" s="22">
        <v>3458811</v>
      </c>
      <c r="W26" s="22">
        <v>2708968</v>
      </c>
      <c r="X26" s="20">
        <f t="shared" si="2"/>
        <v>2437160</v>
      </c>
      <c r="Y26" s="22">
        <f t="shared" si="1"/>
        <v>271808</v>
      </c>
      <c r="Z26" s="25">
        <v>165829</v>
      </c>
    </row>
    <row r="27" spans="1:26" ht="12.75">
      <c r="A27" s="11" t="s">
        <v>30</v>
      </c>
      <c r="B27" s="21">
        <v>88653</v>
      </c>
      <c r="C27" s="21">
        <v>61591</v>
      </c>
      <c r="D27" s="21">
        <v>62661</v>
      </c>
      <c r="E27" s="21">
        <v>32087</v>
      </c>
      <c r="F27" s="21">
        <v>15465</v>
      </c>
      <c r="G27" s="21" t="s">
        <v>9</v>
      </c>
      <c r="H27" s="21">
        <v>18116</v>
      </c>
      <c r="I27" s="21">
        <v>0</v>
      </c>
      <c r="J27" s="21">
        <v>22734</v>
      </c>
      <c r="K27" s="21">
        <v>5617</v>
      </c>
      <c r="L27" s="21">
        <v>18146</v>
      </c>
      <c r="M27" s="21">
        <v>8035</v>
      </c>
      <c r="N27" s="21">
        <v>7160</v>
      </c>
      <c r="O27" s="21">
        <v>4580</v>
      </c>
      <c r="P27" s="21" t="s">
        <v>9</v>
      </c>
      <c r="Q27" s="21" t="s">
        <v>9</v>
      </c>
      <c r="R27" s="21" t="s">
        <v>9</v>
      </c>
      <c r="S27" s="20">
        <f>721+351</f>
        <v>1072</v>
      </c>
      <c r="T27" s="20">
        <f t="shared" si="0"/>
        <v>345917</v>
      </c>
      <c r="V27" s="22">
        <v>533810</v>
      </c>
      <c r="W27" s="22">
        <v>400744</v>
      </c>
      <c r="X27" s="20">
        <f t="shared" si="2"/>
        <v>345917</v>
      </c>
      <c r="Y27" s="22">
        <f t="shared" si="1"/>
        <v>54827</v>
      </c>
      <c r="Z27" s="25">
        <v>32210</v>
      </c>
    </row>
    <row r="28" spans="1:26" ht="12.75">
      <c r="A28" s="11" t="s">
        <v>31</v>
      </c>
      <c r="B28" s="21">
        <v>273958</v>
      </c>
      <c r="C28" s="21">
        <v>190679</v>
      </c>
      <c r="D28" s="21">
        <v>113816</v>
      </c>
      <c r="E28" s="21">
        <v>161528</v>
      </c>
      <c r="F28" s="21">
        <v>58012</v>
      </c>
      <c r="G28" s="21" t="s">
        <v>9</v>
      </c>
      <c r="H28" s="21">
        <v>37984</v>
      </c>
      <c r="I28" s="21">
        <v>58114</v>
      </c>
      <c r="J28" s="21">
        <v>42762</v>
      </c>
      <c r="K28" s="21">
        <v>18852</v>
      </c>
      <c r="L28" s="21">
        <v>29565</v>
      </c>
      <c r="M28" s="21">
        <v>26215</v>
      </c>
      <c r="N28" s="21">
        <v>36809</v>
      </c>
      <c r="O28" s="21">
        <v>15097</v>
      </c>
      <c r="P28" s="21" t="s">
        <v>9</v>
      </c>
      <c r="Q28" s="21" t="s">
        <v>9</v>
      </c>
      <c r="R28" s="21" t="s">
        <v>9</v>
      </c>
      <c r="S28" s="20">
        <f>1651+808</f>
        <v>2459</v>
      </c>
      <c r="T28" s="20">
        <f t="shared" si="0"/>
        <v>1065850</v>
      </c>
      <c r="V28" s="22">
        <v>1770443</v>
      </c>
      <c r="W28" s="22">
        <v>1254935</v>
      </c>
      <c r="X28" s="20">
        <f t="shared" si="2"/>
        <v>1065850</v>
      </c>
      <c r="Y28" s="22">
        <f t="shared" si="1"/>
        <v>189085</v>
      </c>
      <c r="Z28" s="25">
        <v>120888</v>
      </c>
    </row>
    <row r="29" spans="1:26" ht="12.75">
      <c r="A29" s="11" t="s">
        <v>32</v>
      </c>
      <c r="B29" s="1">
        <v>506430</v>
      </c>
      <c r="C29" s="1">
        <v>156145</v>
      </c>
      <c r="D29" s="2">
        <v>154222</v>
      </c>
      <c r="E29" s="1">
        <v>114612</v>
      </c>
      <c r="F29" s="1">
        <v>49297</v>
      </c>
      <c r="G29" s="1" t="s">
        <v>9</v>
      </c>
      <c r="H29" s="1">
        <v>49165</v>
      </c>
      <c r="I29" s="1">
        <v>111662</v>
      </c>
      <c r="J29" s="1">
        <v>105781</v>
      </c>
      <c r="K29" s="1">
        <v>27631</v>
      </c>
      <c r="L29" s="1">
        <v>28138</v>
      </c>
      <c r="M29" s="1">
        <v>17036</v>
      </c>
      <c r="N29" s="1">
        <v>19715</v>
      </c>
      <c r="O29" s="1" t="s">
        <v>9</v>
      </c>
      <c r="P29" s="1" t="s">
        <v>9</v>
      </c>
      <c r="Q29" s="1" t="s">
        <v>9</v>
      </c>
      <c r="R29" s="1" t="s">
        <v>9</v>
      </c>
      <c r="S29" s="1">
        <f>3961+1289</f>
        <v>5250</v>
      </c>
      <c r="T29" s="20">
        <f t="shared" si="0"/>
        <v>1345084</v>
      </c>
      <c r="V29" s="5">
        <v>2181261</v>
      </c>
      <c r="W29" s="5">
        <v>1512121</v>
      </c>
      <c r="X29" s="20">
        <f t="shared" si="2"/>
        <v>1345084</v>
      </c>
      <c r="Y29" s="5">
        <f t="shared" si="1"/>
        <v>167037</v>
      </c>
      <c r="Z29" s="5">
        <v>78656</v>
      </c>
    </row>
    <row r="30" spans="1:26" ht="12.75">
      <c r="A30" s="11" t="s">
        <v>33</v>
      </c>
      <c r="B30" s="1">
        <v>536263</v>
      </c>
      <c r="C30" s="1">
        <v>136646</v>
      </c>
      <c r="D30" s="2">
        <v>241700</v>
      </c>
      <c r="E30" s="1">
        <v>189383</v>
      </c>
      <c r="F30" s="1">
        <v>42966</v>
      </c>
      <c r="G30" s="1" t="s">
        <v>9</v>
      </c>
      <c r="H30" s="1">
        <v>61942</v>
      </c>
      <c r="I30" s="1">
        <v>95786</v>
      </c>
      <c r="J30" s="1">
        <v>94976</v>
      </c>
      <c r="K30" s="1">
        <v>25222</v>
      </c>
      <c r="L30" s="1">
        <v>22828</v>
      </c>
      <c r="M30" s="1">
        <v>15804</v>
      </c>
      <c r="N30" s="1">
        <v>22672</v>
      </c>
      <c r="O30" s="1" t="s">
        <v>9</v>
      </c>
      <c r="P30" s="1" t="s">
        <v>9</v>
      </c>
      <c r="Q30" s="1" t="s">
        <v>9</v>
      </c>
      <c r="R30" s="1" t="s">
        <v>9</v>
      </c>
      <c r="S30" s="1">
        <f>7637+2252+1256</f>
        <v>11145</v>
      </c>
      <c r="T30" s="20">
        <f t="shared" si="0"/>
        <v>1497333</v>
      </c>
      <c r="V30" s="5">
        <v>2272919</v>
      </c>
      <c r="W30" s="5">
        <v>1663824</v>
      </c>
      <c r="X30" s="20">
        <f t="shared" si="2"/>
        <v>1497333</v>
      </c>
      <c r="Y30" s="5">
        <f t="shared" si="1"/>
        <v>166491</v>
      </c>
      <c r="Z30" s="5">
        <v>79323</v>
      </c>
    </row>
    <row r="31" spans="1:26" ht="12.75">
      <c r="A31" s="11" t="s">
        <v>34</v>
      </c>
      <c r="B31" s="22">
        <v>304989</v>
      </c>
      <c r="C31" s="22">
        <v>162723</v>
      </c>
      <c r="D31" s="22">
        <v>135985</v>
      </c>
      <c r="E31" s="22">
        <v>137054</v>
      </c>
      <c r="F31" s="22">
        <v>47699</v>
      </c>
      <c r="G31" s="22" t="s">
        <v>9</v>
      </c>
      <c r="H31" s="22">
        <v>33375</v>
      </c>
      <c r="I31" s="22">
        <v>46295</v>
      </c>
      <c r="J31" s="22">
        <v>19335</v>
      </c>
      <c r="K31" s="22">
        <v>17930</v>
      </c>
      <c r="L31" s="22">
        <v>17255</v>
      </c>
      <c r="M31" s="22">
        <v>28088</v>
      </c>
      <c r="N31" s="22">
        <v>10590</v>
      </c>
      <c r="O31" s="22" t="s">
        <v>9</v>
      </c>
      <c r="P31" s="22" t="s">
        <v>9</v>
      </c>
      <c r="Q31" s="22" t="s">
        <v>9</v>
      </c>
      <c r="R31" s="22" t="s">
        <v>9</v>
      </c>
      <c r="S31" s="20">
        <f>34412+11517+1354+697</f>
        <v>47980</v>
      </c>
      <c r="T31" s="20">
        <f t="shared" si="0"/>
        <v>1009298</v>
      </c>
      <c r="U31" s="13"/>
      <c r="V31" s="22">
        <v>1431074</v>
      </c>
      <c r="W31" s="22">
        <v>1108339</v>
      </c>
      <c r="X31" s="20">
        <f t="shared" si="2"/>
        <v>1009298</v>
      </c>
      <c r="Y31" s="22">
        <f t="shared" si="1"/>
        <v>99041</v>
      </c>
      <c r="Z31" s="25">
        <v>60792</v>
      </c>
    </row>
    <row r="32" spans="1:26" ht="12.75">
      <c r="A32" s="15" t="s">
        <v>35</v>
      </c>
      <c r="B32" s="16">
        <f aca="true" t="shared" si="3" ref="B32:T32">SUM(B6:B31)</f>
        <v>10923431</v>
      </c>
      <c r="C32" s="16">
        <f t="shared" si="3"/>
        <v>6151154</v>
      </c>
      <c r="D32" s="16">
        <f t="shared" si="3"/>
        <v>5391827</v>
      </c>
      <c r="E32" s="16">
        <f t="shared" si="3"/>
        <v>4463205</v>
      </c>
      <c r="F32" s="16">
        <f t="shared" si="3"/>
        <v>1868659</v>
      </c>
      <c r="G32" s="16">
        <f t="shared" si="3"/>
        <v>1464301</v>
      </c>
      <c r="H32" s="16">
        <f t="shared" si="3"/>
        <v>1443725</v>
      </c>
      <c r="I32" s="16">
        <f t="shared" si="3"/>
        <v>1194040</v>
      </c>
      <c r="J32" s="16">
        <f t="shared" si="3"/>
        <v>888249</v>
      </c>
      <c r="K32" s="16">
        <f t="shared" si="3"/>
        <v>832213</v>
      </c>
      <c r="L32" s="16">
        <f t="shared" si="3"/>
        <v>805340</v>
      </c>
      <c r="M32" s="16">
        <f t="shared" si="3"/>
        <v>620859</v>
      </c>
      <c r="N32" s="16">
        <f t="shared" si="3"/>
        <v>353269</v>
      </c>
      <c r="O32" s="16">
        <f t="shared" si="3"/>
        <v>143963</v>
      </c>
      <c r="P32" s="16">
        <f t="shared" si="3"/>
        <v>74353</v>
      </c>
      <c r="Q32" s="16">
        <f t="shared" si="3"/>
        <v>200059</v>
      </c>
      <c r="R32" s="16">
        <f t="shared" si="3"/>
        <v>68349</v>
      </c>
      <c r="S32" s="16">
        <f t="shared" si="3"/>
        <v>235780</v>
      </c>
      <c r="T32" s="16">
        <f t="shared" si="3"/>
        <v>37122776</v>
      </c>
      <c r="U32" s="13"/>
      <c r="V32" s="24">
        <f>SUM(V6:V31)</f>
        <v>49256295</v>
      </c>
      <c r="W32" s="24">
        <f>SUM(W6:W31)</f>
        <v>40085397</v>
      </c>
      <c r="X32" s="23">
        <f>SUM(X6:X31)</f>
        <v>37122776</v>
      </c>
      <c r="Y32" s="24">
        <f t="shared" si="1"/>
        <v>2962621</v>
      </c>
      <c r="Z32" s="24">
        <f>SUM(Z6:Z31)</f>
        <v>1688609</v>
      </c>
    </row>
    <row r="33" spans="1:21" ht="12.75">
      <c r="A33" s="29" t="s">
        <v>45</v>
      </c>
      <c r="U33" s="13"/>
    </row>
    <row r="34" spans="1:21" ht="12.75">
      <c r="A34" s="30" t="s">
        <v>47</v>
      </c>
      <c r="U34" s="13"/>
    </row>
    <row r="35" spans="1:21" ht="12.75">
      <c r="A35" s="31" t="s">
        <v>44</v>
      </c>
      <c r="U35" s="13"/>
    </row>
    <row r="36" spans="1:21" ht="12.75">
      <c r="A36" s="11"/>
      <c r="U36" s="13"/>
    </row>
    <row r="37" spans="1:21" ht="12.75" customHeight="1">
      <c r="A37" s="11" t="s">
        <v>36</v>
      </c>
      <c r="U37" s="13"/>
    </row>
    <row r="38" spans="1:25" s="4" customFormat="1" ht="51">
      <c r="A38" s="12" t="s">
        <v>1</v>
      </c>
      <c r="B38" s="6" t="s">
        <v>48</v>
      </c>
      <c r="C38" s="6" t="s">
        <v>49</v>
      </c>
      <c r="D38" s="6" t="s">
        <v>39</v>
      </c>
      <c r="E38" s="6" t="s">
        <v>50</v>
      </c>
      <c r="F38" s="6" t="s">
        <v>51</v>
      </c>
      <c r="G38" s="6" t="s">
        <v>52</v>
      </c>
      <c r="H38" s="6" t="s">
        <v>53</v>
      </c>
      <c r="I38" s="6" t="s">
        <v>46</v>
      </c>
      <c r="J38" s="6" t="s">
        <v>41</v>
      </c>
      <c r="K38" s="6" t="s">
        <v>54</v>
      </c>
      <c r="L38" s="6" t="s">
        <v>40</v>
      </c>
      <c r="M38" s="6" t="s">
        <v>55</v>
      </c>
      <c r="N38" s="6" t="s">
        <v>42</v>
      </c>
      <c r="O38" s="6" t="s">
        <v>56</v>
      </c>
      <c r="P38" s="6" t="s">
        <v>57</v>
      </c>
      <c r="Q38" s="28" t="s">
        <v>58</v>
      </c>
      <c r="R38" s="6" t="s">
        <v>43</v>
      </c>
      <c r="S38" s="6" t="s">
        <v>59</v>
      </c>
      <c r="T38" s="6" t="s">
        <v>2</v>
      </c>
      <c r="U38" s="7"/>
      <c r="V38" s="6" t="s">
        <v>37</v>
      </c>
      <c r="W38" s="6" t="s">
        <v>60</v>
      </c>
      <c r="X38" s="6" t="s">
        <v>61</v>
      </c>
      <c r="Y38" s="6" t="s">
        <v>62</v>
      </c>
    </row>
    <row r="39" spans="1:25" ht="12.75">
      <c r="A39" s="11" t="s">
        <v>8</v>
      </c>
      <c r="B39" s="8">
        <f aca="true" t="shared" si="4" ref="B39:T39">B6/$T6*100</f>
        <v>30.575620165377433</v>
      </c>
      <c r="C39" s="8">
        <f t="shared" si="4"/>
        <v>17.626967191251</v>
      </c>
      <c r="D39" s="8">
        <f t="shared" si="4"/>
        <v>16.86289677247266</v>
      </c>
      <c r="E39" s="8">
        <f t="shared" si="4"/>
        <v>8.93484929314484</v>
      </c>
      <c r="F39" s="26">
        <f t="shared" si="4"/>
        <v>7.491864497199254</v>
      </c>
      <c r="G39" s="8">
        <f t="shared" si="4"/>
        <v>4.230061349693251</v>
      </c>
      <c r="H39" s="8">
        <f t="shared" si="4"/>
        <v>4.14537209922646</v>
      </c>
      <c r="I39" s="8">
        <f t="shared" si="4"/>
        <v>1.765870898906375</v>
      </c>
      <c r="J39" s="8">
        <f t="shared" si="4"/>
        <v>0.9114430514803947</v>
      </c>
      <c r="K39" s="8">
        <f t="shared" si="4"/>
        <v>2.8444251800480127</v>
      </c>
      <c r="L39" s="8">
        <f t="shared" si="4"/>
        <v>1.2374633235529473</v>
      </c>
      <c r="M39" s="8">
        <f t="shared" si="4"/>
        <v>1.5473459589223792</v>
      </c>
      <c r="N39" s="8">
        <f t="shared" si="4"/>
        <v>0.5502133902373967</v>
      </c>
      <c r="O39" s="8" t="s">
        <v>9</v>
      </c>
      <c r="P39" s="8" t="s">
        <v>9</v>
      </c>
      <c r="Q39" s="8" t="s">
        <v>9</v>
      </c>
      <c r="R39" s="8" t="s">
        <v>9</v>
      </c>
      <c r="S39" s="8">
        <f t="shared" si="4"/>
        <v>1.2756068284875968</v>
      </c>
      <c r="T39" s="8">
        <f t="shared" si="4"/>
        <v>100</v>
      </c>
      <c r="U39" s="13"/>
      <c r="V39" s="9">
        <f>W6/V6*100</f>
        <v>84.37408226120237</v>
      </c>
      <c r="W39" s="9">
        <f>X6/W6*100</f>
        <v>94.21621981606602</v>
      </c>
      <c r="X39" s="9">
        <f>Y6/W6*100</f>
        <v>5.7837801839339855</v>
      </c>
      <c r="Y39" s="9">
        <f>Z6/Y6*100</f>
        <v>44.40135566707945</v>
      </c>
    </row>
    <row r="40" spans="1:25" ht="12.75">
      <c r="A40" s="11" t="s">
        <v>10</v>
      </c>
      <c r="B40" s="8">
        <f aca="true" t="shared" si="5" ref="B40:T40">B7/$T7*100</f>
        <v>33.4622622698382</v>
      </c>
      <c r="C40" s="8">
        <f t="shared" si="5"/>
        <v>13.96194861957498</v>
      </c>
      <c r="D40" s="8">
        <f t="shared" si="5"/>
        <v>13.24768473709413</v>
      </c>
      <c r="E40" s="8">
        <f t="shared" si="5"/>
        <v>9.537442273069304</v>
      </c>
      <c r="F40" s="26">
        <f t="shared" si="5"/>
        <v>4.230348828578124</v>
      </c>
      <c r="G40" s="8">
        <f t="shared" si="5"/>
        <v>7.76331703710388</v>
      </c>
      <c r="H40" s="8">
        <f t="shared" si="5"/>
        <v>4.012394643348358</v>
      </c>
      <c r="I40" s="8">
        <f t="shared" si="5"/>
        <v>2.6491439749312664</v>
      </c>
      <c r="J40" s="8">
        <f t="shared" si="5"/>
        <v>1.689345060408604</v>
      </c>
      <c r="K40" s="8">
        <f t="shared" si="5"/>
        <v>3.4682732934442004</v>
      </c>
      <c r="L40" s="8">
        <f t="shared" si="5"/>
        <v>1.8662554524932646</v>
      </c>
      <c r="M40" s="8">
        <f t="shared" si="5"/>
        <v>2.1622947264547623</v>
      </c>
      <c r="N40" s="8">
        <f t="shared" si="5"/>
        <v>1.0247121476528627</v>
      </c>
      <c r="O40" s="26">
        <f t="shared" si="5"/>
        <v>0.828080358507345</v>
      </c>
      <c r="P40" s="8" t="s">
        <v>9</v>
      </c>
      <c r="Q40" s="8" t="s">
        <v>9</v>
      </c>
      <c r="R40" s="8" t="s">
        <v>9</v>
      </c>
      <c r="S40" s="8">
        <f t="shared" si="5"/>
        <v>0.09649657750072409</v>
      </c>
      <c r="T40" s="8">
        <f t="shared" si="5"/>
        <v>100</v>
      </c>
      <c r="U40" s="13"/>
      <c r="V40" s="9">
        <f aca="true" t="shared" si="6" ref="V40:V65">W7/V7*100</f>
        <v>84.06241202025929</v>
      </c>
      <c r="W40" s="9">
        <f aca="true" t="shared" si="7" ref="W40:W65">X7/W7*100</f>
        <v>91.85963106192531</v>
      </c>
      <c r="X40" s="9">
        <f aca="true" t="shared" si="8" ref="X40:X65">Y7/W7*100</f>
        <v>8.14036893807469</v>
      </c>
      <c r="Y40" s="9">
        <f aca="true" t="shared" si="9" ref="Y40:Y65">Z7/Y7*100</f>
        <v>54.40040074564969</v>
      </c>
    </row>
    <row r="41" spans="1:25" ht="12.75">
      <c r="A41" s="11" t="s">
        <v>11</v>
      </c>
      <c r="B41" s="8">
        <f aca="true" t="shared" si="10" ref="B41:T41">B8/$T8*100</f>
        <v>33.7099015611633</v>
      </c>
      <c r="C41" s="8">
        <f t="shared" si="10"/>
        <v>13.26752679680877</v>
      </c>
      <c r="D41" s="8">
        <f t="shared" si="10"/>
        <v>16.12213693178959</v>
      </c>
      <c r="E41" s="8">
        <f t="shared" si="10"/>
        <v>9.80335458497366</v>
      </c>
      <c r="F41" s="26">
        <f t="shared" si="10"/>
        <v>5.506381298556514</v>
      </c>
      <c r="G41" s="8">
        <f t="shared" si="10"/>
        <v>7.457506396782447</v>
      </c>
      <c r="H41" s="8">
        <f t="shared" si="10"/>
        <v>3.7723016416795376</v>
      </c>
      <c r="I41" s="8">
        <f t="shared" si="10"/>
        <v>1.8533830366232729</v>
      </c>
      <c r="J41" s="8">
        <f t="shared" si="10"/>
        <v>0.7163622146609222</v>
      </c>
      <c r="K41" s="8">
        <f t="shared" si="10"/>
        <v>3.1414879245005474</v>
      </c>
      <c r="L41" s="8">
        <f t="shared" si="10"/>
        <v>1.9613444662509243</v>
      </c>
      <c r="M41" s="8">
        <f t="shared" si="10"/>
        <v>1.6110601433034106</v>
      </c>
      <c r="N41" s="8" t="s">
        <v>9</v>
      </c>
      <c r="O41" s="8" t="s">
        <v>9</v>
      </c>
      <c r="P41" s="8" t="s">
        <v>9</v>
      </c>
      <c r="Q41" s="8" t="s">
        <v>9</v>
      </c>
      <c r="R41" s="26">
        <f t="shared" si="10"/>
        <v>1.01570453639295</v>
      </c>
      <c r="S41" s="26">
        <f t="shared" si="10"/>
        <v>0.06154846651415034</v>
      </c>
      <c r="T41" s="8">
        <f t="shared" si="10"/>
        <v>100</v>
      </c>
      <c r="U41" s="13"/>
      <c r="V41" s="9">
        <f t="shared" si="6"/>
        <v>85.93169916317338</v>
      </c>
      <c r="W41" s="9">
        <f t="shared" si="7"/>
        <v>95.82592845243646</v>
      </c>
      <c r="X41" s="9">
        <f t="shared" si="8"/>
        <v>4.174071547563539</v>
      </c>
      <c r="Y41" s="9">
        <f t="shared" si="9"/>
        <v>44.41334079820843</v>
      </c>
    </row>
    <row r="42" spans="1:25" ht="12.75">
      <c r="A42" s="11" t="s">
        <v>12</v>
      </c>
      <c r="B42" s="8">
        <f aca="true" t="shared" si="11" ref="B42:T42">B9/$T9*100</f>
        <v>30.693425363392628</v>
      </c>
      <c r="C42" s="8">
        <f t="shared" si="11"/>
        <v>7.6288901814832375</v>
      </c>
      <c r="D42" s="8">
        <f t="shared" si="11"/>
        <v>15.73668407681599</v>
      </c>
      <c r="E42" s="8">
        <f t="shared" si="11"/>
        <v>7.558013478535873</v>
      </c>
      <c r="F42" s="26">
        <f t="shared" si="11"/>
        <v>4.06939188087929</v>
      </c>
      <c r="G42" s="8">
        <f t="shared" si="11"/>
        <v>17.88915272434196</v>
      </c>
      <c r="H42" s="8">
        <f t="shared" si="11"/>
        <v>3.9676000759606858</v>
      </c>
      <c r="I42" s="8">
        <f t="shared" si="11"/>
        <v>2.286409167916479</v>
      </c>
      <c r="J42" s="8">
        <f t="shared" si="11"/>
        <v>1.6350612395647512</v>
      </c>
      <c r="K42" s="8">
        <f t="shared" si="11"/>
        <v>2.544234389555705</v>
      </c>
      <c r="L42" s="8">
        <f t="shared" si="11"/>
        <v>1.650275806072967</v>
      </c>
      <c r="M42" s="8">
        <f t="shared" si="11"/>
        <v>1.346433062636165</v>
      </c>
      <c r="N42" s="8">
        <f t="shared" si="11"/>
        <v>0.567275299169965</v>
      </c>
      <c r="O42" s="8">
        <f t="shared" si="11"/>
        <v>0.5729573977184879</v>
      </c>
      <c r="P42" s="8" t="s">
        <v>9</v>
      </c>
      <c r="Q42" s="8" t="s">
        <v>9</v>
      </c>
      <c r="R42" s="8">
        <f t="shared" si="11"/>
        <v>1.5741655913045949</v>
      </c>
      <c r="S42" s="8">
        <f t="shared" si="11"/>
        <v>0.28003026465121633</v>
      </c>
      <c r="T42" s="8">
        <f t="shared" si="11"/>
        <v>100</v>
      </c>
      <c r="V42" s="9">
        <f t="shared" si="6"/>
        <v>86.77805129940762</v>
      </c>
      <c r="W42" s="9">
        <f t="shared" si="7"/>
        <v>94.1624960487957</v>
      </c>
      <c r="X42" s="9">
        <f t="shared" si="8"/>
        <v>5.837503951204299</v>
      </c>
      <c r="Y42" s="9">
        <f t="shared" si="9"/>
        <v>51.37182069248303</v>
      </c>
    </row>
    <row r="43" spans="1:25" ht="12.75">
      <c r="A43" s="11" t="s">
        <v>13</v>
      </c>
      <c r="B43" s="8">
        <f aca="true" t="shared" si="12" ref="B43:T43">B10/$T10*100</f>
        <v>33.08652989326458</v>
      </c>
      <c r="C43" s="8">
        <f t="shared" si="12"/>
        <v>18.598850573523034</v>
      </c>
      <c r="D43" s="8">
        <f t="shared" si="12"/>
        <v>10.353014475984272</v>
      </c>
      <c r="E43" s="8">
        <f t="shared" si="12"/>
        <v>8.57164147746737</v>
      </c>
      <c r="F43" s="26">
        <f t="shared" si="12"/>
        <v>6.075835652506</v>
      </c>
      <c r="G43" s="8">
        <f t="shared" si="12"/>
        <v>8.583647012432975</v>
      </c>
      <c r="H43" s="8">
        <f t="shared" si="12"/>
        <v>4.0373786121394595</v>
      </c>
      <c r="I43" s="8">
        <f t="shared" si="12"/>
        <v>2.469724835208508</v>
      </c>
      <c r="J43" s="8">
        <f t="shared" si="12"/>
        <v>1.649415609886351</v>
      </c>
      <c r="K43" s="8">
        <f t="shared" si="12"/>
        <v>2.65260225145179</v>
      </c>
      <c r="L43" s="8">
        <f t="shared" si="12"/>
        <v>1.9985075878085863</v>
      </c>
      <c r="M43" s="8">
        <f t="shared" si="12"/>
        <v>1.6613176488608712</v>
      </c>
      <c r="N43" s="8" t="s">
        <v>9</v>
      </c>
      <c r="O43" s="8" t="s">
        <v>9</v>
      </c>
      <c r="P43" s="8" t="s">
        <v>9</v>
      </c>
      <c r="Q43" s="8" t="s">
        <v>9</v>
      </c>
      <c r="R43" s="8" t="s">
        <v>9</v>
      </c>
      <c r="S43" s="26">
        <f t="shared" si="12"/>
        <v>0.26153436946619874</v>
      </c>
      <c r="T43" s="8">
        <f t="shared" si="12"/>
        <v>100</v>
      </c>
      <c r="V43" s="9">
        <f t="shared" si="6"/>
        <v>87.07259243636643</v>
      </c>
      <c r="W43" s="9">
        <f t="shared" si="7"/>
        <v>92.87139580886324</v>
      </c>
      <c r="X43" s="9">
        <f t="shared" si="8"/>
        <v>7.128604191136752</v>
      </c>
      <c r="Y43" s="9">
        <f t="shared" si="9"/>
        <v>60.01213510415965</v>
      </c>
    </row>
    <row r="44" spans="1:25" ht="12.75">
      <c r="A44" s="11" t="s">
        <v>14</v>
      </c>
      <c r="B44" s="8">
        <f aca="true" t="shared" si="13" ref="B44:T44">B11/$T11*100</f>
        <v>16.565135009441047</v>
      </c>
      <c r="C44" s="8">
        <f t="shared" si="13"/>
        <v>8.899563361834504</v>
      </c>
      <c r="D44" s="8">
        <f t="shared" si="13"/>
        <v>11.643629634864004</v>
      </c>
      <c r="E44" s="8">
        <f t="shared" si="13"/>
        <v>9.509246310267818</v>
      </c>
      <c r="F44" s="8">
        <f t="shared" si="13"/>
        <v>2.7131712880415044</v>
      </c>
      <c r="G44" s="8">
        <f t="shared" si="13"/>
        <v>3.6602340459447866</v>
      </c>
      <c r="H44" s="8">
        <f t="shared" si="13"/>
        <v>4.052994759356004</v>
      </c>
      <c r="I44" s="8">
        <f t="shared" si="13"/>
        <v>2.0826177912386425</v>
      </c>
      <c r="J44" s="8">
        <f t="shared" si="13"/>
        <v>1.5846826608470157</v>
      </c>
      <c r="K44" s="8">
        <f t="shared" si="13"/>
        <v>1.9404679932885576</v>
      </c>
      <c r="L44" s="8">
        <f t="shared" si="13"/>
        <v>3.888659732824114</v>
      </c>
      <c r="M44" s="8">
        <f t="shared" si="13"/>
        <v>0.5005644908161371</v>
      </c>
      <c r="N44" s="8" t="s">
        <v>9</v>
      </c>
      <c r="O44" s="8" t="s">
        <v>9</v>
      </c>
      <c r="P44" s="8" t="s">
        <v>9</v>
      </c>
      <c r="Q44" s="26">
        <f t="shared" si="13"/>
        <v>32.87670107294339</v>
      </c>
      <c r="R44" s="8" t="s">
        <v>9</v>
      </c>
      <c r="S44" s="26">
        <f t="shared" si="13"/>
        <v>0.0823318482924769</v>
      </c>
      <c r="T44" s="8">
        <f t="shared" si="13"/>
        <v>100</v>
      </c>
      <c r="V44" s="9">
        <f t="shared" si="6"/>
        <v>84.56276148477092</v>
      </c>
      <c r="W44" s="9">
        <f t="shared" si="7"/>
        <v>92.46400286883004</v>
      </c>
      <c r="X44" s="9">
        <f t="shared" si="8"/>
        <v>7.535997131169959</v>
      </c>
      <c r="Y44" s="9">
        <f t="shared" si="9"/>
        <v>63.7382800685553</v>
      </c>
    </row>
    <row r="45" spans="1:25" ht="12.75">
      <c r="A45" s="11" t="s">
        <v>15</v>
      </c>
      <c r="B45" s="8">
        <f aca="true" t="shared" si="14" ref="B45:T45">B12/$T12*100</f>
        <v>33.471353548291475</v>
      </c>
      <c r="C45" s="8">
        <f t="shared" si="14"/>
        <v>10.22548590598146</v>
      </c>
      <c r="D45" s="8">
        <f t="shared" si="14"/>
        <v>14.446199972630346</v>
      </c>
      <c r="E45" s="8">
        <f t="shared" si="14"/>
        <v>8.994933368960758</v>
      </c>
      <c r="F45" s="26">
        <f t="shared" si="14"/>
        <v>3.441328066388174</v>
      </c>
      <c r="G45" s="8">
        <f t="shared" si="14"/>
        <v>9.660567633601493</v>
      </c>
      <c r="H45" s="8">
        <f t="shared" si="14"/>
        <v>4.530975576642328</v>
      </c>
      <c r="I45" s="8">
        <f t="shared" si="14"/>
        <v>3.309834738146534</v>
      </c>
      <c r="J45" s="8">
        <f t="shared" si="14"/>
        <v>2.2177531679290423</v>
      </c>
      <c r="K45" s="8">
        <f t="shared" si="14"/>
        <v>2.6159653779310816</v>
      </c>
      <c r="L45" s="8">
        <f t="shared" si="14"/>
        <v>2.13786191091016</v>
      </c>
      <c r="M45" s="8">
        <f t="shared" si="14"/>
        <v>1.1142044707731602</v>
      </c>
      <c r="N45" s="8">
        <f t="shared" si="14"/>
        <v>0.8124892157621069</v>
      </c>
      <c r="O45" s="8" t="s">
        <v>9</v>
      </c>
      <c r="P45" s="8">
        <f t="shared" si="14"/>
        <v>2.3893273502336427</v>
      </c>
      <c r="Q45" s="8" t="s">
        <v>9</v>
      </c>
      <c r="R45" s="8" t="s">
        <v>9</v>
      </c>
      <c r="S45" s="8">
        <f t="shared" si="14"/>
        <v>0.631719695818231</v>
      </c>
      <c r="T45" s="8">
        <f t="shared" si="14"/>
        <v>100</v>
      </c>
      <c r="V45" s="9">
        <f t="shared" si="6"/>
        <v>86.84276837247727</v>
      </c>
      <c r="W45" s="9">
        <f t="shared" si="7"/>
        <v>93.94641268240976</v>
      </c>
      <c r="X45" s="9">
        <f t="shared" si="8"/>
        <v>6.053587317590252</v>
      </c>
      <c r="Y45" s="9">
        <f t="shared" si="9"/>
        <v>53.90336444832449</v>
      </c>
    </row>
    <row r="46" spans="1:25" ht="12.75">
      <c r="A46" s="11" t="s">
        <v>16</v>
      </c>
      <c r="B46" s="8">
        <f aca="true" t="shared" si="15" ref="B46:T46">B13/$T13*100</f>
        <v>29.796822038049335</v>
      </c>
      <c r="C46" s="8">
        <f t="shared" si="15"/>
        <v>11.4328422056336</v>
      </c>
      <c r="D46" s="8">
        <f t="shared" si="15"/>
        <v>15.703269395299019</v>
      </c>
      <c r="E46" s="8">
        <f t="shared" si="15"/>
        <v>7.687911858252186</v>
      </c>
      <c r="F46" s="26">
        <f t="shared" si="15"/>
        <v>4.549217265228551</v>
      </c>
      <c r="G46" s="8">
        <f t="shared" si="15"/>
        <v>11.135194001972348</v>
      </c>
      <c r="H46" s="8">
        <f t="shared" si="15"/>
        <v>4.8231907626194355</v>
      </c>
      <c r="I46" s="8">
        <f t="shared" si="15"/>
        <v>2.9194994677272934</v>
      </c>
      <c r="J46" s="8">
        <f t="shared" si="15"/>
        <v>1.2729644650822574</v>
      </c>
      <c r="K46" s="8">
        <f t="shared" si="15"/>
        <v>2.7548378037709726</v>
      </c>
      <c r="L46" s="8">
        <f t="shared" si="15"/>
        <v>2.2595466212112303</v>
      </c>
      <c r="M46" s="8">
        <f t="shared" si="15"/>
        <v>1.145937420404005</v>
      </c>
      <c r="N46" s="8">
        <f t="shared" si="15"/>
        <v>0.8837196392301312</v>
      </c>
      <c r="O46" s="8">
        <f t="shared" si="15"/>
        <v>0.9416002142152734</v>
      </c>
      <c r="P46" s="8">
        <f t="shared" si="15"/>
        <v>2.4638021904817884</v>
      </c>
      <c r="Q46" s="8" t="s">
        <v>9</v>
      </c>
      <c r="R46" s="8" t="s">
        <v>9</v>
      </c>
      <c r="S46" s="8">
        <f t="shared" si="15"/>
        <v>0.2296446508225736</v>
      </c>
      <c r="T46" s="8">
        <f t="shared" si="15"/>
        <v>100</v>
      </c>
      <c r="V46" s="9">
        <f t="shared" si="6"/>
        <v>82.54948367064155</v>
      </c>
      <c r="W46" s="9">
        <f t="shared" si="7"/>
        <v>93.8015744172512</v>
      </c>
      <c r="X46" s="9">
        <f t="shared" si="8"/>
        <v>6.198425582748798</v>
      </c>
      <c r="Y46" s="9">
        <f t="shared" si="9"/>
        <v>47.314192528167624</v>
      </c>
    </row>
    <row r="47" spans="1:25" ht="12.75">
      <c r="A47" s="11" t="s">
        <v>17</v>
      </c>
      <c r="B47" s="8">
        <f aca="true" t="shared" si="16" ref="B47:T47">B14/$T14*100</f>
        <v>28.12723836052527</v>
      </c>
      <c r="C47" s="8">
        <f t="shared" si="16"/>
        <v>8.971224631914048</v>
      </c>
      <c r="D47" s="8">
        <f t="shared" si="16"/>
        <v>21.782605451651413</v>
      </c>
      <c r="E47" s="8">
        <f t="shared" si="16"/>
        <v>12.593389375248707</v>
      </c>
      <c r="F47" s="26">
        <f t="shared" si="16"/>
        <v>4.539146438519698</v>
      </c>
      <c r="G47" s="8">
        <f t="shared" si="16"/>
        <v>8.238658973338639</v>
      </c>
      <c r="H47" s="8">
        <f t="shared" si="16"/>
        <v>4.149671707122961</v>
      </c>
      <c r="I47" s="8">
        <f t="shared" si="16"/>
        <v>2.3772632311977717</v>
      </c>
      <c r="J47" s="8">
        <f t="shared" si="16"/>
        <v>2.145592916832471</v>
      </c>
      <c r="K47" s="8">
        <f t="shared" si="16"/>
        <v>3.0875696378830084</v>
      </c>
      <c r="L47" s="8">
        <f t="shared" si="16"/>
        <v>1.781983684838838</v>
      </c>
      <c r="M47" s="8">
        <f t="shared" si="16"/>
        <v>1.7317449263828093</v>
      </c>
      <c r="N47" s="8" t="s">
        <v>9</v>
      </c>
      <c r="O47" s="8" t="s">
        <v>9</v>
      </c>
      <c r="P47" s="8" t="s">
        <v>9</v>
      </c>
      <c r="Q47" s="8" t="s">
        <v>9</v>
      </c>
      <c r="R47" s="8" t="s">
        <v>9</v>
      </c>
      <c r="S47" s="8">
        <f t="shared" si="16"/>
        <v>0.4739106645443693</v>
      </c>
      <c r="T47" s="8">
        <f t="shared" si="16"/>
        <v>100</v>
      </c>
      <c r="V47" s="9">
        <f t="shared" si="6"/>
        <v>78.25680527161282</v>
      </c>
      <c r="W47" s="9">
        <f t="shared" si="7"/>
        <v>94.54521512986798</v>
      </c>
      <c r="X47" s="9">
        <f t="shared" si="8"/>
        <v>5.454784870132007</v>
      </c>
      <c r="Y47" s="9">
        <f t="shared" si="9"/>
        <v>43.202000172428654</v>
      </c>
    </row>
    <row r="48" spans="1:25" ht="12.75">
      <c r="A48" s="11" t="s">
        <v>18</v>
      </c>
      <c r="B48" s="8">
        <f aca="true" t="shared" si="17" ref="B48:T48">B15/$T15*100</f>
        <v>29.278248757370136</v>
      </c>
      <c r="C48" s="8">
        <f t="shared" si="17"/>
        <v>23.887237271574396</v>
      </c>
      <c r="D48" s="8">
        <f t="shared" si="17"/>
        <v>11.959346411491039</v>
      </c>
      <c r="E48" s="8">
        <f t="shared" si="17"/>
        <v>9.330367352030104</v>
      </c>
      <c r="F48" s="26">
        <f t="shared" si="17"/>
        <v>5.920422878309499</v>
      </c>
      <c r="G48" s="8">
        <f t="shared" si="17"/>
        <v>3.9116966744793342</v>
      </c>
      <c r="H48" s="8">
        <f t="shared" si="17"/>
        <v>3.608530239360476</v>
      </c>
      <c r="I48" s="8">
        <f t="shared" si="17"/>
        <v>2.1220746563164647</v>
      </c>
      <c r="J48" s="8">
        <f t="shared" si="17"/>
        <v>1.819540947806382</v>
      </c>
      <c r="K48" s="8">
        <f t="shared" si="17"/>
        <v>2.784358636673015</v>
      </c>
      <c r="L48" s="8">
        <f t="shared" si="17"/>
        <v>1.997698682934369</v>
      </c>
      <c r="M48" s="8">
        <f t="shared" si="17"/>
        <v>2.3766115320751715</v>
      </c>
      <c r="N48" s="8">
        <f t="shared" si="17"/>
        <v>0.8107035648721034</v>
      </c>
      <c r="O48" s="8" t="s">
        <v>9</v>
      </c>
      <c r="P48" s="8" t="s">
        <v>9</v>
      </c>
      <c r="Q48" s="8" t="s">
        <v>9</v>
      </c>
      <c r="R48" s="8" t="s">
        <v>9</v>
      </c>
      <c r="S48" s="8">
        <f t="shared" si="17"/>
        <v>0.1931623947075131</v>
      </c>
      <c r="T48" s="8">
        <f t="shared" si="17"/>
        <v>100</v>
      </c>
      <c r="V48" s="9">
        <f t="shared" si="6"/>
        <v>82.07206253579538</v>
      </c>
      <c r="W48" s="9">
        <f t="shared" si="7"/>
        <v>94.49557426883402</v>
      </c>
      <c r="X48" s="9">
        <f t="shared" si="8"/>
        <v>5.50442573116598</v>
      </c>
      <c r="Y48" s="9">
        <f t="shared" si="9"/>
        <v>50.58034882999193</v>
      </c>
    </row>
    <row r="49" spans="1:25" ht="12.75">
      <c r="A49" s="11" t="s">
        <v>19</v>
      </c>
      <c r="B49" s="8">
        <f aca="true" t="shared" si="18" ref="B49:T49">B16/$T16*100</f>
        <v>23.801683707851716</v>
      </c>
      <c r="C49" s="8">
        <f t="shared" si="18"/>
        <v>28.844050066534166</v>
      </c>
      <c r="D49" s="8">
        <f t="shared" si="18"/>
        <v>15.466645685883467</v>
      </c>
      <c r="E49" s="8">
        <f t="shared" si="18"/>
        <v>9.670442067382522</v>
      </c>
      <c r="F49" s="26">
        <f t="shared" si="18"/>
        <v>5.5408081934519435</v>
      </c>
      <c r="G49" s="8">
        <f t="shared" si="18"/>
        <v>2.600203194324242</v>
      </c>
      <c r="H49" s="8">
        <f t="shared" si="18"/>
        <v>3.527952902702758</v>
      </c>
      <c r="I49" s="8">
        <f t="shared" si="18"/>
        <v>2.2942828506042807</v>
      </c>
      <c r="J49" s="8">
        <f t="shared" si="18"/>
        <v>1.0540106933578717</v>
      </c>
      <c r="K49" s="8">
        <f t="shared" si="18"/>
        <v>2.264145779954914</v>
      </c>
      <c r="L49" s="8">
        <f t="shared" si="18"/>
        <v>2.0813735115331595</v>
      </c>
      <c r="M49" s="8">
        <f t="shared" si="18"/>
        <v>1.5929545617809948</v>
      </c>
      <c r="N49" s="8">
        <f t="shared" si="18"/>
        <v>1.1138059254748898</v>
      </c>
      <c r="O49" s="8" t="s">
        <v>9</v>
      </c>
      <c r="P49" s="8" t="s">
        <v>9</v>
      </c>
      <c r="Q49" s="8" t="s">
        <v>9</v>
      </c>
      <c r="R49" s="8" t="s">
        <v>9</v>
      </c>
      <c r="S49" s="8">
        <f t="shared" si="18"/>
        <v>0.14764085916307199</v>
      </c>
      <c r="T49" s="8">
        <f t="shared" si="18"/>
        <v>100</v>
      </c>
      <c r="V49" s="9">
        <f t="shared" si="6"/>
        <v>88.83981402843128</v>
      </c>
      <c r="W49" s="9">
        <f t="shared" si="7"/>
        <v>95.7723435002439</v>
      </c>
      <c r="X49" s="9">
        <f t="shared" si="8"/>
        <v>4.2276564997560895</v>
      </c>
      <c r="Y49" s="9">
        <f t="shared" si="9"/>
        <v>53.89056361057942</v>
      </c>
    </row>
    <row r="50" spans="1:25" ht="12.75">
      <c r="A50" s="11" t="s">
        <v>20</v>
      </c>
      <c r="B50" s="8">
        <f aca="true" t="shared" si="19" ref="B50:T50">B17/$T17*100</f>
        <v>21.6937920045873</v>
      </c>
      <c r="C50" s="8">
        <f t="shared" si="19"/>
        <v>30.921841200825746</v>
      </c>
      <c r="D50" s="8">
        <f t="shared" si="19"/>
        <v>13.446888854712565</v>
      </c>
      <c r="E50" s="8">
        <f t="shared" si="19"/>
        <v>13.044696876306292</v>
      </c>
      <c r="F50" s="26">
        <f t="shared" si="19"/>
        <v>6.926046227181448</v>
      </c>
      <c r="G50" s="8">
        <f t="shared" si="19"/>
        <v>0.5714852472721739</v>
      </c>
      <c r="H50" s="8">
        <f t="shared" si="19"/>
        <v>2.4904903039850175</v>
      </c>
      <c r="I50" s="8">
        <f t="shared" si="19"/>
        <v>2.266546148276971</v>
      </c>
      <c r="J50" s="8">
        <f t="shared" si="19"/>
        <v>1.0436673033903225</v>
      </c>
      <c r="K50" s="8">
        <f t="shared" si="19"/>
        <v>2.0428429222684494</v>
      </c>
      <c r="L50" s="8">
        <f t="shared" si="19"/>
        <v>1.998792942205382</v>
      </c>
      <c r="M50" s="8">
        <f t="shared" si="19"/>
        <v>2.2977465443653973</v>
      </c>
      <c r="N50" s="8">
        <f t="shared" si="19"/>
        <v>0.9813869760632328</v>
      </c>
      <c r="O50" s="8" t="s">
        <v>9</v>
      </c>
      <c r="P50" s="8" t="s">
        <v>9</v>
      </c>
      <c r="Q50" s="8" t="s">
        <v>9</v>
      </c>
      <c r="R50" s="8" t="s">
        <v>9</v>
      </c>
      <c r="S50" s="8">
        <f t="shared" si="19"/>
        <v>0.2737764485597022</v>
      </c>
      <c r="T50" s="8">
        <f t="shared" si="19"/>
        <v>100</v>
      </c>
      <c r="V50" s="9">
        <f t="shared" si="6"/>
        <v>86.49247887469016</v>
      </c>
      <c r="W50" s="9">
        <f t="shared" si="7"/>
        <v>95.05468877628138</v>
      </c>
      <c r="X50" s="9">
        <f t="shared" si="8"/>
        <v>4.9453112237186225</v>
      </c>
      <c r="Y50" s="9">
        <f t="shared" si="9"/>
        <v>53.41108186750847</v>
      </c>
    </row>
    <row r="51" spans="1:25" ht="12.75">
      <c r="A51" s="11" t="s">
        <v>21</v>
      </c>
      <c r="B51" s="8">
        <f aca="true" t="shared" si="20" ref="B51:T51">B18/$T18*100</f>
        <v>21.47616597960361</v>
      </c>
      <c r="C51" s="8">
        <f t="shared" si="20"/>
        <v>25.90928682159765</v>
      </c>
      <c r="D51" s="8">
        <f t="shared" si="20"/>
        <v>13.142774715152694</v>
      </c>
      <c r="E51" s="8">
        <f t="shared" si="20"/>
        <v>17.03383408991373</v>
      </c>
      <c r="F51" s="26">
        <f t="shared" si="20"/>
        <v>7.67488825087418</v>
      </c>
      <c r="G51" s="8" t="s">
        <v>9</v>
      </c>
      <c r="H51" s="8">
        <f t="shared" si="20"/>
        <v>2.671551418501345</v>
      </c>
      <c r="I51" s="8">
        <f t="shared" si="20"/>
        <v>2.456569041147314</v>
      </c>
      <c r="J51" s="8">
        <f t="shared" si="20"/>
        <v>1.6508630577897656</v>
      </c>
      <c r="K51" s="8">
        <f t="shared" si="20"/>
        <v>2.00470632399252</v>
      </c>
      <c r="L51" s="8">
        <f t="shared" si="20"/>
        <v>1.9120744669757872</v>
      </c>
      <c r="M51" s="8">
        <f t="shared" si="20"/>
        <v>2.301023990434414</v>
      </c>
      <c r="N51" s="26">
        <f t="shared" si="20"/>
        <v>1.5627498279445806</v>
      </c>
      <c r="O51" s="8" t="s">
        <v>9</v>
      </c>
      <c r="P51" s="8" t="s">
        <v>9</v>
      </c>
      <c r="Q51" s="8" t="s">
        <v>9</v>
      </c>
      <c r="R51" s="8" t="s">
        <v>9</v>
      </c>
      <c r="S51" s="8">
        <f t="shared" si="20"/>
        <v>0.20351201607240926</v>
      </c>
      <c r="T51" s="8">
        <f t="shared" si="20"/>
        <v>100</v>
      </c>
      <c r="V51" s="9">
        <f t="shared" si="6"/>
        <v>85.77799461368394</v>
      </c>
      <c r="W51" s="9">
        <f t="shared" si="7"/>
        <v>94.04277227075485</v>
      </c>
      <c r="X51" s="9">
        <f t="shared" si="8"/>
        <v>5.957227729245152</v>
      </c>
      <c r="Y51" s="9">
        <f t="shared" si="9"/>
        <v>57.606518697357956</v>
      </c>
    </row>
    <row r="52" spans="1:25" ht="12.75">
      <c r="A52" s="11" t="s">
        <v>22</v>
      </c>
      <c r="B52" s="8">
        <f aca="true" t="shared" si="21" ref="B52:T52">B19/$T19*100</f>
        <v>24.884381396205303</v>
      </c>
      <c r="C52" s="8">
        <f t="shared" si="21"/>
        <v>22.478826442083452</v>
      </c>
      <c r="D52" s="8">
        <f t="shared" si="21"/>
        <v>15.070635859321172</v>
      </c>
      <c r="E52" s="8">
        <f t="shared" si="21"/>
        <v>14.609274377541409</v>
      </c>
      <c r="F52" s="26">
        <f t="shared" si="21"/>
        <v>5.69660019081749</v>
      </c>
      <c r="G52" s="8" t="s">
        <v>9</v>
      </c>
      <c r="H52" s="8">
        <f t="shared" si="21"/>
        <v>3.7012117821200166</v>
      </c>
      <c r="I52" s="8">
        <f t="shared" si="21"/>
        <v>4.248977365969937</v>
      </c>
      <c r="J52" s="8">
        <f t="shared" si="21"/>
        <v>1.4995259915477768</v>
      </c>
      <c r="K52" s="8">
        <f t="shared" si="21"/>
        <v>1.9389323326375811</v>
      </c>
      <c r="L52" s="8">
        <f t="shared" si="21"/>
        <v>2.053868000028329</v>
      </c>
      <c r="M52" s="8">
        <f t="shared" si="21"/>
        <v>1.887535044755099</v>
      </c>
      <c r="N52" s="26">
        <f t="shared" si="21"/>
        <v>0.9495345408997965</v>
      </c>
      <c r="O52" s="8" t="s">
        <v>9</v>
      </c>
      <c r="P52" s="8" t="s">
        <v>9</v>
      </c>
      <c r="Q52" s="8" t="s">
        <v>9</v>
      </c>
      <c r="R52" s="8" t="s">
        <v>9</v>
      </c>
      <c r="S52" s="8">
        <f t="shared" si="21"/>
        <v>0.9806966760726402</v>
      </c>
      <c r="T52" s="8">
        <f t="shared" si="21"/>
        <v>100</v>
      </c>
      <c r="V52" s="9">
        <f t="shared" si="6"/>
        <v>84.17600950118765</v>
      </c>
      <c r="W52" s="9">
        <f t="shared" si="7"/>
        <v>92.96764405164686</v>
      </c>
      <c r="X52" s="9">
        <f t="shared" si="8"/>
        <v>7.032355948353137</v>
      </c>
      <c r="Y52" s="9">
        <f t="shared" si="9"/>
        <v>61.803809319993576</v>
      </c>
    </row>
    <row r="53" spans="1:25" ht="12.75">
      <c r="A53" s="11" t="s">
        <v>23</v>
      </c>
      <c r="B53" s="8">
        <f aca="true" t="shared" si="22" ref="B53:T53">B20/$T20*100</f>
        <v>23.696186298149826</v>
      </c>
      <c r="C53" s="8">
        <f t="shared" si="22"/>
        <v>17.87275424219484</v>
      </c>
      <c r="D53" s="8">
        <f t="shared" si="22"/>
        <v>18.602440901524993</v>
      </c>
      <c r="E53" s="8">
        <f t="shared" si="22"/>
        <v>21.416378286957567</v>
      </c>
      <c r="F53" s="26">
        <f t="shared" si="22"/>
        <v>5.324199711843485</v>
      </c>
      <c r="G53" s="8">
        <f t="shared" si="22"/>
        <v>0.11843721173517015</v>
      </c>
      <c r="H53" s="8">
        <f t="shared" si="22"/>
        <v>2.456144358694205</v>
      </c>
      <c r="I53" s="8">
        <f t="shared" si="22"/>
        <v>2.03277169858734</v>
      </c>
      <c r="J53" s="8">
        <f t="shared" si="22"/>
        <v>1.6955387731212517</v>
      </c>
      <c r="K53" s="8">
        <f t="shared" si="22"/>
        <v>1.9970869251147545</v>
      </c>
      <c r="L53" s="8">
        <f t="shared" si="22"/>
        <v>1.6317709494434198</v>
      </c>
      <c r="M53" s="8">
        <f t="shared" si="22"/>
        <v>1.2390415054090398</v>
      </c>
      <c r="N53" s="8">
        <f t="shared" si="22"/>
        <v>0.6896299102996655</v>
      </c>
      <c r="O53" s="8">
        <f t="shared" si="22"/>
        <v>0.6451224113769045</v>
      </c>
      <c r="P53" s="8" t="s">
        <v>9</v>
      </c>
      <c r="Q53" s="8" t="s">
        <v>9</v>
      </c>
      <c r="R53" s="8" t="s">
        <v>9</v>
      </c>
      <c r="S53" s="8">
        <f t="shared" si="22"/>
        <v>0.5824968155475329</v>
      </c>
      <c r="T53" s="8">
        <f t="shared" si="22"/>
        <v>100</v>
      </c>
      <c r="V53" s="9">
        <f t="shared" si="6"/>
        <v>80.88000614250615</v>
      </c>
      <c r="W53" s="9">
        <f t="shared" si="7"/>
        <v>96.40946696219754</v>
      </c>
      <c r="X53" s="9">
        <f t="shared" si="8"/>
        <v>3.5905330378024596</v>
      </c>
      <c r="Y53" s="9">
        <f t="shared" si="9"/>
        <v>53.53815239807519</v>
      </c>
    </row>
    <row r="54" spans="1:25" ht="12.75">
      <c r="A54" s="11" t="s">
        <v>24</v>
      </c>
      <c r="B54" s="8">
        <f aca="true" t="shared" si="23" ref="B54:T54">B21/$T21*100</f>
        <v>33.5276325711042</v>
      </c>
      <c r="C54" s="8">
        <f t="shared" si="23"/>
        <v>15.719069566469827</v>
      </c>
      <c r="D54" s="8">
        <f t="shared" si="23"/>
        <v>9.480454287432963</v>
      </c>
      <c r="E54" s="8">
        <f t="shared" si="23"/>
        <v>17.72744024874821</v>
      </c>
      <c r="F54" s="26">
        <f t="shared" si="23"/>
        <v>4.733396311138599</v>
      </c>
      <c r="G54" s="8" t="s">
        <v>9</v>
      </c>
      <c r="H54" s="8">
        <f t="shared" si="23"/>
        <v>3.6458642221111406</v>
      </c>
      <c r="I54" s="8">
        <f t="shared" si="23"/>
        <v>4.522328879701096</v>
      </c>
      <c r="J54" s="8">
        <f t="shared" si="23"/>
        <v>3.2611136057476426</v>
      </c>
      <c r="K54" s="8">
        <f t="shared" si="23"/>
        <v>1.8823444688259865</v>
      </c>
      <c r="L54" s="8">
        <f t="shared" si="23"/>
        <v>1.9840126746363245</v>
      </c>
      <c r="M54" s="8">
        <f t="shared" si="23"/>
        <v>1.8774728672975742</v>
      </c>
      <c r="N54" s="26">
        <f t="shared" si="23"/>
        <v>1.3449856393659292</v>
      </c>
      <c r="O54" s="8" t="s">
        <v>9</v>
      </c>
      <c r="P54" s="8" t="s">
        <v>9</v>
      </c>
      <c r="Q54" s="8" t="s">
        <v>9</v>
      </c>
      <c r="R54" s="8" t="s">
        <v>9</v>
      </c>
      <c r="S54" s="8">
        <f t="shared" si="23"/>
        <v>0.2938846574205082</v>
      </c>
      <c r="T54" s="8">
        <f t="shared" si="23"/>
        <v>100</v>
      </c>
      <c r="V54" s="9">
        <f t="shared" si="6"/>
        <v>83.36997788492621</v>
      </c>
      <c r="W54" s="9">
        <f t="shared" si="7"/>
        <v>90.85064478356959</v>
      </c>
      <c r="X54" s="9">
        <f t="shared" si="8"/>
        <v>9.149355216430411</v>
      </c>
      <c r="Y54" s="9">
        <f t="shared" si="9"/>
        <v>64.79446436646231</v>
      </c>
    </row>
    <row r="55" spans="1:25" ht="12.75">
      <c r="A55" s="11" t="s">
        <v>25</v>
      </c>
      <c r="B55" s="8">
        <f aca="true" t="shared" si="24" ref="B55:T55">B22/$T22*100</f>
        <v>29.073373164341582</v>
      </c>
      <c r="C55" s="8">
        <f t="shared" si="24"/>
        <v>17.419298703558688</v>
      </c>
      <c r="D55" s="8">
        <f t="shared" si="24"/>
        <v>11.4616868238638</v>
      </c>
      <c r="E55" s="8">
        <f t="shared" si="24"/>
        <v>14.807322331467462</v>
      </c>
      <c r="F55" s="26">
        <f t="shared" si="24"/>
        <v>5.456219727950347</v>
      </c>
      <c r="G55" s="8" t="s">
        <v>9</v>
      </c>
      <c r="H55" s="8">
        <f t="shared" si="24"/>
        <v>6.254773436971297</v>
      </c>
      <c r="I55" s="8">
        <f t="shared" si="24"/>
        <v>5.464558136836915</v>
      </c>
      <c r="J55" s="8">
        <f t="shared" si="24"/>
        <v>1.9074412444289761</v>
      </c>
      <c r="K55" s="8">
        <f t="shared" si="24"/>
        <v>1.8999487610816248</v>
      </c>
      <c r="L55" s="8">
        <f t="shared" si="24"/>
        <v>1.8543896284695032</v>
      </c>
      <c r="M55" s="8">
        <f t="shared" si="24"/>
        <v>1.8334831830002802</v>
      </c>
      <c r="N55" s="26">
        <f t="shared" si="24"/>
        <v>1.1158966327329678</v>
      </c>
      <c r="O55" s="8" t="s">
        <v>9</v>
      </c>
      <c r="P55" s="8" t="s">
        <v>9</v>
      </c>
      <c r="Q55" s="8" t="s">
        <v>9</v>
      </c>
      <c r="R55" s="8" t="s">
        <v>9</v>
      </c>
      <c r="S55" s="8">
        <f t="shared" si="24"/>
        <v>1.4516082252965574</v>
      </c>
      <c r="T55" s="8">
        <f t="shared" si="24"/>
        <v>100</v>
      </c>
      <c r="V55" s="9">
        <f t="shared" si="6"/>
        <v>77.7511904312978</v>
      </c>
      <c r="W55" s="9">
        <f t="shared" si="7"/>
        <v>91.2138835366687</v>
      </c>
      <c r="X55" s="9">
        <f t="shared" si="8"/>
        <v>8.786116463331291</v>
      </c>
      <c r="Y55" s="9">
        <f t="shared" si="9"/>
        <v>64.94454759873538</v>
      </c>
    </row>
    <row r="56" spans="1:25" ht="12.75">
      <c r="A56" s="11" t="s">
        <v>26</v>
      </c>
      <c r="B56" s="8">
        <f aca="true" t="shared" si="25" ref="B56:T56">B23/$T23*100</f>
        <v>27.233344441311424</v>
      </c>
      <c r="C56" s="8">
        <f t="shared" si="25"/>
        <v>16.344620747994156</v>
      </c>
      <c r="D56" s="8">
        <f t="shared" si="25"/>
        <v>9.527569147163621</v>
      </c>
      <c r="E56" s="8">
        <f t="shared" si="25"/>
        <v>9.607546589423496</v>
      </c>
      <c r="F56" s="26">
        <f t="shared" si="25"/>
        <v>3.836866524826331</v>
      </c>
      <c r="G56" s="8" t="s">
        <v>9</v>
      </c>
      <c r="H56" s="8">
        <f t="shared" si="25"/>
        <v>14.310835405398478</v>
      </c>
      <c r="I56" s="8">
        <f t="shared" si="25"/>
        <v>6.219271487529158</v>
      </c>
      <c r="J56" s="8">
        <f t="shared" si="25"/>
        <v>3.4200610084335192</v>
      </c>
      <c r="K56" s="8">
        <f t="shared" si="25"/>
        <v>1.3109123067852657</v>
      </c>
      <c r="L56" s="8">
        <f t="shared" si="25"/>
        <v>2.0542923790725696</v>
      </c>
      <c r="M56" s="8">
        <f t="shared" si="25"/>
        <v>1.6661967137474045</v>
      </c>
      <c r="N56" s="26">
        <f t="shared" si="25"/>
        <v>2.3147317423290867</v>
      </c>
      <c r="O56" s="8">
        <f t="shared" si="25"/>
        <v>0.9340955115223912</v>
      </c>
      <c r="P56" s="8" t="s">
        <v>9</v>
      </c>
      <c r="Q56" s="8" t="s">
        <v>9</v>
      </c>
      <c r="R56" s="8" t="s">
        <v>9</v>
      </c>
      <c r="S56" s="8">
        <f t="shared" si="25"/>
        <v>1.2196559944631</v>
      </c>
      <c r="T56" s="8">
        <f t="shared" si="25"/>
        <v>100</v>
      </c>
      <c r="V56" s="9">
        <f t="shared" si="6"/>
        <v>69.76979556941336</v>
      </c>
      <c r="W56" s="9">
        <f t="shared" si="7"/>
        <v>87.87290403380577</v>
      </c>
      <c r="X56" s="9">
        <f t="shared" si="8"/>
        <v>12.127095966194238</v>
      </c>
      <c r="Y56" s="9">
        <f t="shared" si="9"/>
        <v>66.92670604405811</v>
      </c>
    </row>
    <row r="57" spans="1:25" ht="12.75">
      <c r="A57" s="11" t="s">
        <v>27</v>
      </c>
      <c r="B57" s="8">
        <f aca="true" t="shared" si="26" ref="B57:T57">B24/$T24*100</f>
        <v>35.81930327040442</v>
      </c>
      <c r="C57" s="8">
        <f t="shared" si="26"/>
        <v>16.77951396071543</v>
      </c>
      <c r="D57" s="8">
        <f t="shared" si="26"/>
        <v>9.649862112742484</v>
      </c>
      <c r="E57" s="8">
        <f t="shared" si="26"/>
        <v>12.241646088978356</v>
      </c>
      <c r="F57" s="26">
        <f t="shared" si="26"/>
        <v>5.439542968459103</v>
      </c>
      <c r="G57" s="8" t="s">
        <v>9</v>
      </c>
      <c r="H57" s="8">
        <f t="shared" si="26"/>
        <v>3.755344387167088</v>
      </c>
      <c r="I57" s="8">
        <f t="shared" si="26"/>
        <v>2.942855690612437</v>
      </c>
      <c r="J57" s="8">
        <f t="shared" si="26"/>
        <v>2.4129974550255855</v>
      </c>
      <c r="K57" s="8">
        <f t="shared" si="26"/>
        <v>1.56055514249138</v>
      </c>
      <c r="L57" s="8">
        <f t="shared" si="26"/>
        <v>4.717481834698415</v>
      </c>
      <c r="M57" s="8">
        <f t="shared" si="26"/>
        <v>2.2824980702876307</v>
      </c>
      <c r="N57" s="26">
        <f t="shared" si="26"/>
        <v>1.0697048751685911</v>
      </c>
      <c r="O57" s="8">
        <f t="shared" si="26"/>
        <v>0.8367209192641442</v>
      </c>
      <c r="P57" s="8" t="s">
        <v>9</v>
      </c>
      <c r="Q57" s="8" t="s">
        <v>9</v>
      </c>
      <c r="R57" s="8" t="s">
        <v>9</v>
      </c>
      <c r="S57" s="8">
        <f t="shared" si="26"/>
        <v>0.49197322398493587</v>
      </c>
      <c r="T57" s="8">
        <f t="shared" si="26"/>
        <v>100</v>
      </c>
      <c r="V57" s="9">
        <f t="shared" si="6"/>
        <v>76.1577112192273</v>
      </c>
      <c r="W57" s="9">
        <f t="shared" si="7"/>
        <v>89.85669341184817</v>
      </c>
      <c r="X57" s="9">
        <f t="shared" si="8"/>
        <v>10.143306588151821</v>
      </c>
      <c r="Y57" s="9">
        <f t="shared" si="9"/>
        <v>65.50467553954574</v>
      </c>
    </row>
    <row r="58" spans="1:25" ht="12.75">
      <c r="A58" s="11" t="s">
        <v>28</v>
      </c>
      <c r="B58" s="8">
        <f aca="true" t="shared" si="27" ref="B58:T58">B25/$T25*100</f>
        <v>31.504562073701415</v>
      </c>
      <c r="C58" s="8">
        <f t="shared" si="27"/>
        <v>11.542621664403358</v>
      </c>
      <c r="D58" s="8">
        <f t="shared" si="27"/>
        <v>14.820746525825188</v>
      </c>
      <c r="E58" s="8">
        <f t="shared" si="27"/>
        <v>14.078192471501902</v>
      </c>
      <c r="F58" s="26">
        <f t="shared" si="27"/>
        <v>4.071129403251068</v>
      </c>
      <c r="G58" s="8" t="s">
        <v>9</v>
      </c>
      <c r="H58" s="8">
        <f t="shared" si="27"/>
        <v>3.9141866128185367</v>
      </c>
      <c r="I58" s="8">
        <f t="shared" si="27"/>
        <v>3.663219538027778</v>
      </c>
      <c r="J58" s="8">
        <f t="shared" si="27"/>
        <v>6.158815563943262</v>
      </c>
      <c r="K58" s="8">
        <f t="shared" si="27"/>
        <v>1.687809812587686</v>
      </c>
      <c r="L58" s="8">
        <f t="shared" si="27"/>
        <v>2.8256771772920106</v>
      </c>
      <c r="M58" s="8">
        <f t="shared" si="27"/>
        <v>1.6776554469495448</v>
      </c>
      <c r="N58" s="26">
        <f t="shared" si="27"/>
        <v>1.2638329131268313</v>
      </c>
      <c r="O58" s="8">
        <f t="shared" si="27"/>
        <v>1.2307348225974482</v>
      </c>
      <c r="P58" s="8" t="s">
        <v>9</v>
      </c>
      <c r="Q58" s="8" t="s">
        <v>9</v>
      </c>
      <c r="R58" s="8" t="s">
        <v>9</v>
      </c>
      <c r="S58" s="8">
        <f t="shared" si="27"/>
        <v>1.560815973973975</v>
      </c>
      <c r="T58" s="8">
        <f t="shared" si="27"/>
        <v>100</v>
      </c>
      <c r="V58" s="9">
        <f t="shared" si="6"/>
        <v>77.82415604240875</v>
      </c>
      <c r="W58" s="9">
        <f t="shared" si="7"/>
        <v>87.10358567744298</v>
      </c>
      <c r="X58" s="9">
        <f t="shared" si="8"/>
        <v>12.896414322557026</v>
      </c>
      <c r="Y58" s="9">
        <f t="shared" si="9"/>
        <v>71.30603882348856</v>
      </c>
    </row>
    <row r="59" spans="1:25" ht="12.75">
      <c r="A59" s="11" t="s">
        <v>29</v>
      </c>
      <c r="B59" s="8">
        <f aca="true" t="shared" si="28" ref="B59:T59">B26/$T26*100</f>
        <v>30.148861789952242</v>
      </c>
      <c r="C59" s="8">
        <f t="shared" si="28"/>
        <v>12.914416780186775</v>
      </c>
      <c r="D59" s="8">
        <f t="shared" si="28"/>
        <v>16.107313430386185</v>
      </c>
      <c r="E59" s="8">
        <f t="shared" si="28"/>
        <v>15.340437230218779</v>
      </c>
      <c r="F59" s="26">
        <f t="shared" si="28"/>
        <v>4.688284724843671</v>
      </c>
      <c r="G59" s="8" t="s">
        <v>9</v>
      </c>
      <c r="H59" s="8">
        <f t="shared" si="28"/>
        <v>5.105696794629815</v>
      </c>
      <c r="I59" s="8">
        <f t="shared" si="28"/>
        <v>3.9421293636856016</v>
      </c>
      <c r="J59" s="8">
        <f t="shared" si="28"/>
        <v>2.8680923698074805</v>
      </c>
      <c r="K59" s="8">
        <f t="shared" si="28"/>
        <v>1.438928917264357</v>
      </c>
      <c r="L59" s="8">
        <f t="shared" si="28"/>
        <v>2.402878760524545</v>
      </c>
      <c r="M59" s="8">
        <f t="shared" si="28"/>
        <v>1.3605179799438691</v>
      </c>
      <c r="N59" s="26">
        <f t="shared" si="28"/>
        <v>1.1038257644143183</v>
      </c>
      <c r="O59" s="8">
        <f t="shared" si="28"/>
        <v>1.41714126278127</v>
      </c>
      <c r="P59" s="8" t="s">
        <v>9</v>
      </c>
      <c r="Q59" s="8" t="s">
        <v>9</v>
      </c>
      <c r="R59" s="8" t="s">
        <v>9</v>
      </c>
      <c r="S59" s="8">
        <f t="shared" si="28"/>
        <v>1.1614748313610925</v>
      </c>
      <c r="T59" s="8">
        <f t="shared" si="28"/>
        <v>100</v>
      </c>
      <c r="V59" s="9">
        <f t="shared" si="6"/>
        <v>78.32078711441591</v>
      </c>
      <c r="W59" s="9">
        <f t="shared" si="7"/>
        <v>89.96636357461587</v>
      </c>
      <c r="X59" s="9">
        <f t="shared" si="8"/>
        <v>10.033636425384133</v>
      </c>
      <c r="Y59" s="9">
        <f t="shared" si="9"/>
        <v>61.009609724511414</v>
      </c>
    </row>
    <row r="60" spans="1:25" ht="12.75">
      <c r="A60" s="11" t="s">
        <v>30</v>
      </c>
      <c r="B60" s="8">
        <f aca="true" t="shared" si="29" ref="B60:T60">B27/$T27*100</f>
        <v>25.628402188964404</v>
      </c>
      <c r="C60" s="8">
        <f t="shared" si="29"/>
        <v>17.80513822680007</v>
      </c>
      <c r="D60" s="8">
        <f t="shared" si="29"/>
        <v>18.114460983415096</v>
      </c>
      <c r="E60" s="8">
        <f t="shared" si="29"/>
        <v>9.275924571501257</v>
      </c>
      <c r="F60" s="26">
        <f t="shared" si="29"/>
        <v>4.470725636496616</v>
      </c>
      <c r="G60" s="8" t="s">
        <v>9</v>
      </c>
      <c r="H60" s="8">
        <f t="shared" si="29"/>
        <v>5.237094447511975</v>
      </c>
      <c r="I60" s="8">
        <f t="shared" si="29"/>
        <v>0</v>
      </c>
      <c r="J60" s="8">
        <f t="shared" si="29"/>
        <v>6.572096774659817</v>
      </c>
      <c r="K60" s="8">
        <f t="shared" si="29"/>
        <v>1.6237999288846747</v>
      </c>
      <c r="L60" s="8">
        <f t="shared" si="29"/>
        <v>5.245767048164733</v>
      </c>
      <c r="M60" s="26">
        <f t="shared" si="29"/>
        <v>2.322811541496949</v>
      </c>
      <c r="N60" s="26">
        <f t="shared" si="29"/>
        <v>2.069860689124848</v>
      </c>
      <c r="O60" s="8">
        <f t="shared" si="29"/>
        <v>1.324017032987682</v>
      </c>
      <c r="P60" s="8" t="s">
        <v>9</v>
      </c>
      <c r="Q60" s="8" t="s">
        <v>9</v>
      </c>
      <c r="R60" s="8" t="s">
        <v>9</v>
      </c>
      <c r="S60" s="8">
        <f t="shared" si="29"/>
        <v>0.3099009299918767</v>
      </c>
      <c r="T60" s="8">
        <f t="shared" si="29"/>
        <v>100</v>
      </c>
      <c r="V60" s="9">
        <f t="shared" si="6"/>
        <v>75.07240403889024</v>
      </c>
      <c r="W60" s="9">
        <f t="shared" si="7"/>
        <v>86.3186972231649</v>
      </c>
      <c r="X60" s="9">
        <f t="shared" si="8"/>
        <v>13.681302776835086</v>
      </c>
      <c r="Y60" s="9">
        <f t="shared" si="9"/>
        <v>58.748426869972825</v>
      </c>
    </row>
    <row r="61" spans="1:25" ht="12.75">
      <c r="A61" s="11" t="s">
        <v>31</v>
      </c>
      <c r="B61" s="8">
        <f aca="true" t="shared" si="30" ref="B61:T61">B28/$T28*100</f>
        <v>25.70324154430736</v>
      </c>
      <c r="C61" s="8">
        <f t="shared" si="30"/>
        <v>17.88985316883239</v>
      </c>
      <c r="D61" s="8">
        <f t="shared" si="30"/>
        <v>10.678425669653329</v>
      </c>
      <c r="E61" s="8">
        <f t="shared" si="30"/>
        <v>15.154852934277807</v>
      </c>
      <c r="F61" s="26">
        <f t="shared" si="30"/>
        <v>5.44279213773045</v>
      </c>
      <c r="G61" s="8" t="s">
        <v>9</v>
      </c>
      <c r="H61" s="8">
        <f t="shared" si="30"/>
        <v>3.563728479617207</v>
      </c>
      <c r="I61" s="8">
        <f t="shared" si="30"/>
        <v>5.452361964629169</v>
      </c>
      <c r="J61" s="8">
        <f t="shared" si="30"/>
        <v>4.012009194539569</v>
      </c>
      <c r="K61" s="8">
        <f t="shared" si="30"/>
        <v>1.7687291832809495</v>
      </c>
      <c r="L61" s="8">
        <f t="shared" si="30"/>
        <v>2.7738424731435005</v>
      </c>
      <c r="M61" s="8">
        <f t="shared" si="30"/>
        <v>2.4595393348032086</v>
      </c>
      <c r="N61" s="26">
        <f t="shared" si="30"/>
        <v>3.453487826617254</v>
      </c>
      <c r="O61" s="8">
        <f t="shared" si="30"/>
        <v>1.4164282028428015</v>
      </c>
      <c r="P61" s="8" t="s">
        <v>9</v>
      </c>
      <c r="Q61" s="8" t="s">
        <v>9</v>
      </c>
      <c r="R61" s="8" t="s">
        <v>9</v>
      </c>
      <c r="S61" s="8">
        <f t="shared" si="30"/>
        <v>0.23070788572500822</v>
      </c>
      <c r="T61" s="8">
        <f t="shared" si="30"/>
        <v>100</v>
      </c>
      <c r="U61" s="13"/>
      <c r="V61" s="9">
        <f t="shared" si="6"/>
        <v>70.88254182710203</v>
      </c>
      <c r="W61" s="9">
        <f t="shared" si="7"/>
        <v>84.93268575663281</v>
      </c>
      <c r="X61" s="9">
        <f t="shared" si="8"/>
        <v>15.067314243367186</v>
      </c>
      <c r="Y61" s="9">
        <f t="shared" si="9"/>
        <v>63.933151757146256</v>
      </c>
    </row>
    <row r="62" spans="1:25" ht="12.75">
      <c r="A62" s="11" t="s">
        <v>32</v>
      </c>
      <c r="B62" s="8">
        <f aca="true" t="shared" si="31" ref="B62:T62">B29/$T29*100</f>
        <v>37.65043670135099</v>
      </c>
      <c r="C62" s="8">
        <f t="shared" si="31"/>
        <v>11.608568684186267</v>
      </c>
      <c r="D62" s="8">
        <f t="shared" si="31"/>
        <v>11.465603635163307</v>
      </c>
      <c r="E62" s="8">
        <f t="shared" si="31"/>
        <v>8.520806135527595</v>
      </c>
      <c r="F62" s="26">
        <f t="shared" si="31"/>
        <v>3.6649755702989553</v>
      </c>
      <c r="G62" s="8" t="s">
        <v>9</v>
      </c>
      <c r="H62" s="8">
        <f t="shared" si="31"/>
        <v>3.655162056793479</v>
      </c>
      <c r="I62" s="8">
        <f t="shared" si="31"/>
        <v>8.301488977640057</v>
      </c>
      <c r="J62" s="8">
        <f t="shared" si="31"/>
        <v>7.864267213051377</v>
      </c>
      <c r="K62" s="8">
        <f t="shared" si="31"/>
        <v>2.054221149013742</v>
      </c>
      <c r="L62" s="8">
        <f t="shared" si="31"/>
        <v>2.091913962250685</v>
      </c>
      <c r="M62" s="8">
        <f t="shared" si="31"/>
        <v>1.2665380006007059</v>
      </c>
      <c r="N62" s="26">
        <f t="shared" si="31"/>
        <v>1.4657077178823033</v>
      </c>
      <c r="O62" s="8" t="s">
        <v>9</v>
      </c>
      <c r="P62" s="8" t="s">
        <v>9</v>
      </c>
      <c r="Q62" s="8" t="s">
        <v>9</v>
      </c>
      <c r="R62" s="8" t="s">
        <v>9</v>
      </c>
      <c r="S62" s="8">
        <f t="shared" si="31"/>
        <v>0.3903101962405322</v>
      </c>
      <c r="T62" s="8">
        <f t="shared" si="31"/>
        <v>100</v>
      </c>
      <c r="U62" s="13"/>
      <c r="V62" s="9">
        <f t="shared" si="6"/>
        <v>69.32324925811263</v>
      </c>
      <c r="W62" s="9">
        <f t="shared" si="7"/>
        <v>88.95346338024537</v>
      </c>
      <c r="X62" s="9">
        <f t="shared" si="8"/>
        <v>11.046536619754637</v>
      </c>
      <c r="Y62" s="9">
        <f t="shared" si="9"/>
        <v>47.088968312409826</v>
      </c>
    </row>
    <row r="63" spans="1:25" ht="12.75">
      <c r="A63" s="11" t="s">
        <v>33</v>
      </c>
      <c r="B63" s="8">
        <f aca="true" t="shared" si="32" ref="B63:T63">B30/$T30*100</f>
        <v>35.81454492754785</v>
      </c>
      <c r="C63" s="8">
        <f t="shared" si="32"/>
        <v>9.125959288949085</v>
      </c>
      <c r="D63" s="8">
        <f t="shared" si="32"/>
        <v>16.142033869553398</v>
      </c>
      <c r="E63" s="8">
        <f t="shared" si="32"/>
        <v>12.648021515588049</v>
      </c>
      <c r="F63" s="26">
        <f t="shared" si="32"/>
        <v>2.8695019745106802</v>
      </c>
      <c r="G63" s="8" t="s">
        <v>9</v>
      </c>
      <c r="H63" s="8">
        <f t="shared" si="32"/>
        <v>4.136821936068998</v>
      </c>
      <c r="I63" s="8">
        <f t="shared" si="32"/>
        <v>6.39710739027324</v>
      </c>
      <c r="J63" s="8">
        <f t="shared" si="32"/>
        <v>6.343011207259841</v>
      </c>
      <c r="K63" s="8">
        <f t="shared" si="32"/>
        <v>1.6844616394616294</v>
      </c>
      <c r="L63" s="8">
        <f t="shared" si="32"/>
        <v>1.5245773652220316</v>
      </c>
      <c r="M63" s="8">
        <f t="shared" si="32"/>
        <v>1.0554766374614064</v>
      </c>
      <c r="N63" s="26">
        <f t="shared" si="32"/>
        <v>1.5141588410861178</v>
      </c>
      <c r="O63" s="8" t="s">
        <v>9</v>
      </c>
      <c r="P63" s="8" t="s">
        <v>9</v>
      </c>
      <c r="Q63" s="8" t="s">
        <v>9</v>
      </c>
      <c r="R63" s="8" t="s">
        <v>9</v>
      </c>
      <c r="S63" s="8">
        <f t="shared" si="32"/>
        <v>0.7443234070176774</v>
      </c>
      <c r="T63" s="8">
        <f t="shared" si="32"/>
        <v>100</v>
      </c>
      <c r="U63" s="13"/>
      <c r="V63" s="9">
        <f t="shared" si="6"/>
        <v>73.20208067247447</v>
      </c>
      <c r="W63" s="9">
        <f t="shared" si="7"/>
        <v>89.99347286732251</v>
      </c>
      <c r="X63" s="9">
        <f t="shared" si="8"/>
        <v>10.006527132677496</v>
      </c>
      <c r="Y63" s="9">
        <f t="shared" si="9"/>
        <v>47.64401679370056</v>
      </c>
    </row>
    <row r="64" spans="1:25" ht="12.75">
      <c r="A64" s="11" t="s">
        <v>34</v>
      </c>
      <c r="B64" s="8">
        <f aca="true" t="shared" si="33" ref="B64:T64">B31/$T31*100</f>
        <v>30.21793365289538</v>
      </c>
      <c r="C64" s="8">
        <f t="shared" si="33"/>
        <v>16.12239398076683</v>
      </c>
      <c r="D64" s="8">
        <f t="shared" si="33"/>
        <v>13.473225945161884</v>
      </c>
      <c r="E64" s="8">
        <f t="shared" si="33"/>
        <v>13.579141145627952</v>
      </c>
      <c r="F64" s="26">
        <f t="shared" si="33"/>
        <v>4.7259580421243275</v>
      </c>
      <c r="G64" s="8" t="s">
        <v>9</v>
      </c>
      <c r="H64" s="8">
        <f t="shared" si="33"/>
        <v>3.306753803138419</v>
      </c>
      <c r="I64" s="8">
        <f t="shared" si="33"/>
        <v>4.586851455169831</v>
      </c>
      <c r="J64" s="8">
        <f t="shared" si="33"/>
        <v>1.915687933593448</v>
      </c>
      <c r="K64" s="8">
        <f t="shared" si="33"/>
        <v>1.7764822678733139</v>
      </c>
      <c r="L64" s="8">
        <f t="shared" si="33"/>
        <v>1.7096041010682672</v>
      </c>
      <c r="M64" s="8">
        <f t="shared" si="33"/>
        <v>2.7829243692150385</v>
      </c>
      <c r="N64" s="26">
        <f t="shared" si="33"/>
        <v>1.0492441280969544</v>
      </c>
      <c r="O64" s="8" t="s">
        <v>9</v>
      </c>
      <c r="P64" s="8" t="s">
        <v>9</v>
      </c>
      <c r="Q64" s="8" t="s">
        <v>9</v>
      </c>
      <c r="R64" s="8" t="s">
        <v>9</v>
      </c>
      <c r="S64" s="8">
        <f t="shared" si="33"/>
        <v>4.753799175268355</v>
      </c>
      <c r="T64" s="8">
        <f t="shared" si="33"/>
        <v>100</v>
      </c>
      <c r="U64" s="13"/>
      <c r="V64" s="9">
        <f t="shared" si="6"/>
        <v>77.4480564946327</v>
      </c>
      <c r="W64" s="9">
        <f t="shared" si="7"/>
        <v>91.06401561255176</v>
      </c>
      <c r="X64" s="9">
        <f t="shared" si="8"/>
        <v>8.935984387448245</v>
      </c>
      <c r="Y64" s="9">
        <f t="shared" si="9"/>
        <v>61.38064034086893</v>
      </c>
    </row>
    <row r="65" spans="1:25" ht="12.75">
      <c r="A65" s="15" t="s">
        <v>35</v>
      </c>
      <c r="B65" s="18">
        <f aca="true" t="shared" si="34" ref="B65:T65">B32/$T32*100</f>
        <v>29.425145899649312</v>
      </c>
      <c r="C65" s="18">
        <f t="shared" si="34"/>
        <v>16.56975760648934</v>
      </c>
      <c r="D65" s="18">
        <f t="shared" si="34"/>
        <v>14.524309819933725</v>
      </c>
      <c r="E65" s="18">
        <f t="shared" si="34"/>
        <v>12.022821245911135</v>
      </c>
      <c r="F65" s="18">
        <f t="shared" si="34"/>
        <v>5.0337264648527364</v>
      </c>
      <c r="G65" s="18">
        <f t="shared" si="34"/>
        <v>3.944481414859707</v>
      </c>
      <c r="H65" s="18">
        <f t="shared" si="34"/>
        <v>3.8890545254482047</v>
      </c>
      <c r="I65" s="18">
        <f t="shared" si="34"/>
        <v>3.216462044756567</v>
      </c>
      <c r="J65" s="18">
        <f t="shared" si="34"/>
        <v>2.392733237406599</v>
      </c>
      <c r="K65" s="18">
        <f t="shared" si="34"/>
        <v>2.2417854742328536</v>
      </c>
      <c r="L65" s="18">
        <f t="shared" si="34"/>
        <v>2.169395952500966</v>
      </c>
      <c r="M65" s="18">
        <f t="shared" si="34"/>
        <v>1.6724476639354773</v>
      </c>
      <c r="N65" s="18">
        <f t="shared" si="34"/>
        <v>0.9516233376512575</v>
      </c>
      <c r="O65" s="18">
        <f t="shared" si="34"/>
        <v>0.3878023561600027</v>
      </c>
      <c r="P65" s="18">
        <f t="shared" si="34"/>
        <v>0.20028943956130868</v>
      </c>
      <c r="Q65" s="18">
        <f t="shared" si="34"/>
        <v>0.5389117451776775</v>
      </c>
      <c r="R65" s="18">
        <f t="shared" si="34"/>
        <v>0.1841160801121123</v>
      </c>
      <c r="S65" s="18">
        <f t="shared" si="34"/>
        <v>0.6351356913610124</v>
      </c>
      <c r="T65" s="18">
        <f t="shared" si="34"/>
        <v>100</v>
      </c>
      <c r="U65" s="13"/>
      <c r="V65" s="17">
        <f t="shared" si="6"/>
        <v>81.38126710504719</v>
      </c>
      <c r="W65" s="17">
        <f t="shared" si="7"/>
        <v>92.60922624765323</v>
      </c>
      <c r="X65" s="17">
        <f t="shared" si="8"/>
        <v>7.390773752346772</v>
      </c>
      <c r="Y65" s="17">
        <f t="shared" si="9"/>
        <v>56.997131931489044</v>
      </c>
    </row>
    <row r="66" spans="1:21" ht="18.75" customHeight="1">
      <c r="A66" s="27" t="s">
        <v>45</v>
      </c>
      <c r="U66" s="13"/>
    </row>
    <row r="67" spans="1:21" ht="12.75">
      <c r="A67" s="32" t="s">
        <v>47</v>
      </c>
      <c r="B67" s="3"/>
      <c r="U67" s="13"/>
    </row>
    <row r="68" spans="1:21" ht="12.75">
      <c r="A68" s="33" t="s">
        <v>44</v>
      </c>
      <c r="U68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Enrico Galli</cp:lastModifiedBy>
  <dcterms:created xsi:type="dcterms:W3CDTF">2002-01-24T10:52:54Z</dcterms:created>
  <dcterms:modified xsi:type="dcterms:W3CDTF">2007-08-16T12:14:49Z</dcterms:modified>
  <cp:category/>
  <cp:version/>
  <cp:contentType/>
  <cp:contentStatus/>
</cp:coreProperties>
</file>